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-usr\AgAis\Anton\_Госпрограмма\Детальные планы-графики\2020\проект 21\"/>
    </mc:Choice>
  </mc:AlternateContent>
  <bookViews>
    <workbookView xWindow="0" yWindow="0" windowWidth="24750" windowHeight="13800" tabRatio="663"/>
  </bookViews>
  <sheets>
    <sheet name="ДПГ 20-22" sheetId="7" r:id="rId1"/>
  </sheets>
  <definedNames>
    <definedName name="_xlnm._FilterDatabase" localSheetId="0" hidden="1">'ДПГ 20-22'!$A$7:$GD$7</definedName>
    <definedName name="_xlnm.Print_Titles" localSheetId="0">'ДПГ 20-22'!$3:$6</definedName>
    <definedName name="_xlnm.Print_Area" localSheetId="0">'ДПГ 20-22'!$A$1:$J$511</definedName>
  </definedNames>
  <calcPr calcId="162913"/>
</workbook>
</file>

<file path=xl/calcChain.xml><?xml version="1.0" encoding="utf-8"?>
<calcChain xmlns="http://schemas.openxmlformats.org/spreadsheetml/2006/main">
  <c r="D127" i="7" l="1"/>
  <c r="D177" i="7"/>
  <c r="D243" i="7"/>
  <c r="D309" i="7"/>
  <c r="D436" i="7"/>
  <c r="D505" i="7"/>
  <c r="E109" i="7" l="1"/>
  <c r="E93" i="7"/>
  <c r="E85" i="7"/>
  <c r="E168" i="7"/>
  <c r="E243" i="7"/>
  <c r="D487" i="7" l="1"/>
  <c r="D529" i="7"/>
  <c r="D539" i="7"/>
  <c r="D185" i="7"/>
  <c r="D361" i="7" l="1"/>
  <c r="D360" i="7"/>
  <c r="D523" i="7" s="1"/>
  <c r="D351" i="7"/>
  <c r="D352" i="7"/>
  <c r="D168" i="7" l="1"/>
  <c r="D234" i="7"/>
  <c r="D93" i="7" l="1"/>
  <c r="D77" i="7"/>
  <c r="D452" i="7" l="1"/>
  <c r="F109" i="7" l="1"/>
  <c r="F93" i="7"/>
  <c r="F452" i="7"/>
  <c r="F164" i="7" l="1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F159" i="7"/>
  <c r="E159" i="7"/>
  <c r="D159" i="7"/>
  <c r="C255" i="7"/>
  <c r="C254" i="7"/>
  <c r="C253" i="7"/>
  <c r="C252" i="7"/>
  <c r="C251" i="7"/>
  <c r="C250" i="7"/>
  <c r="F249" i="7"/>
  <c r="E249" i="7"/>
  <c r="D85" i="7"/>
  <c r="D249" i="7" l="1"/>
  <c r="C249" i="7" l="1"/>
  <c r="F524" i="7" l="1"/>
  <c r="F554" i="7" s="1"/>
  <c r="E524" i="7"/>
  <c r="D524" i="7"/>
  <c r="D554" i="7" s="1"/>
  <c r="F523" i="7"/>
  <c r="F553" i="7" s="1"/>
  <c r="E523" i="7"/>
  <c r="E553" i="7" s="1"/>
  <c r="D553" i="7"/>
  <c r="F522" i="7"/>
  <c r="F552" i="7" s="1"/>
  <c r="E522" i="7"/>
  <c r="E552" i="7" s="1"/>
  <c r="D522" i="7"/>
  <c r="D552" i="7" s="1"/>
  <c r="F521" i="7"/>
  <c r="E521" i="7"/>
  <c r="E551" i="7" s="1"/>
  <c r="D521" i="7"/>
  <c r="D551" i="7" s="1"/>
  <c r="F520" i="7"/>
  <c r="F550" i="7" s="1"/>
  <c r="E520" i="7"/>
  <c r="E550" i="7" s="1"/>
  <c r="F519" i="7"/>
  <c r="F549" i="7" s="1"/>
  <c r="E519" i="7"/>
  <c r="E549" i="7" s="1"/>
  <c r="D519" i="7"/>
  <c r="F518" i="7"/>
  <c r="F548" i="7" s="1"/>
  <c r="E518" i="7"/>
  <c r="E548" i="7" s="1"/>
  <c r="D518" i="7"/>
  <c r="D548" i="7" s="1"/>
  <c r="F517" i="7"/>
  <c r="F547" i="7" s="1"/>
  <c r="E517" i="7"/>
  <c r="E547" i="7" s="1"/>
  <c r="D517" i="7"/>
  <c r="D547" i="7" s="1"/>
  <c r="F516" i="7"/>
  <c r="F546" i="7" s="1"/>
  <c r="E516" i="7"/>
  <c r="D516" i="7"/>
  <c r="D546" i="7" s="1"/>
  <c r="F515" i="7"/>
  <c r="F545" i="7" s="1"/>
  <c r="E515" i="7"/>
  <c r="E545" i="7" s="1"/>
  <c r="D515" i="7"/>
  <c r="D545" i="7" s="1"/>
  <c r="E554" i="7"/>
  <c r="F551" i="7"/>
  <c r="D549" i="7"/>
  <c r="E546" i="7"/>
  <c r="C247" i="7" l="1"/>
  <c r="C246" i="7"/>
  <c r="C245" i="7"/>
  <c r="C244" i="7"/>
  <c r="D241" i="7"/>
  <c r="C243" i="7"/>
  <c r="C242" i="7"/>
  <c r="F241" i="7"/>
  <c r="E241" i="7"/>
  <c r="C532" i="7"/>
  <c r="C540" i="7"/>
  <c r="C539" i="7"/>
  <c r="C538" i="7"/>
  <c r="C537" i="7"/>
  <c r="C536" i="7"/>
  <c r="C535" i="7"/>
  <c r="C534" i="7"/>
  <c r="C533" i="7"/>
  <c r="C531" i="7"/>
  <c r="C530" i="7"/>
  <c r="C529" i="7"/>
  <c r="C241" i="7" l="1"/>
  <c r="D218" i="7"/>
  <c r="D160" i="7" l="1"/>
  <c r="D520" i="7"/>
  <c r="D550" i="7" s="1"/>
  <c r="F330" i="7"/>
  <c r="E330" i="7"/>
  <c r="F329" i="7"/>
  <c r="E329" i="7"/>
  <c r="F328" i="7"/>
  <c r="E328" i="7"/>
  <c r="F327" i="7"/>
  <c r="E327" i="7"/>
  <c r="F326" i="7"/>
  <c r="E326" i="7"/>
  <c r="F325" i="7"/>
  <c r="E325" i="7"/>
  <c r="D330" i="7"/>
  <c r="D329" i="7"/>
  <c r="D328" i="7"/>
  <c r="D327" i="7"/>
  <c r="D325" i="7"/>
  <c r="D334" i="7"/>
  <c r="D326" i="7" s="1"/>
  <c r="C348" i="7"/>
  <c r="C347" i="7"/>
  <c r="C346" i="7"/>
  <c r="C345" i="7"/>
  <c r="C344" i="7"/>
  <c r="C343" i="7"/>
  <c r="F342" i="7"/>
  <c r="E342" i="7"/>
  <c r="D342" i="7"/>
  <c r="C342" i="7" s="1"/>
  <c r="C365" i="7"/>
  <c r="C364" i="7"/>
  <c r="C363" i="7"/>
  <c r="C362" i="7"/>
  <c r="C361" i="7"/>
  <c r="C360" i="7"/>
  <c r="C523" i="7" s="1"/>
  <c r="C553" i="7" s="1"/>
  <c r="F359" i="7"/>
  <c r="E359" i="7"/>
  <c r="D359" i="7"/>
  <c r="C356" i="7"/>
  <c r="C355" i="7"/>
  <c r="C354" i="7"/>
  <c r="C353" i="7"/>
  <c r="C352" i="7"/>
  <c r="C351" i="7"/>
  <c r="F350" i="7"/>
  <c r="E350" i="7"/>
  <c r="D350" i="7"/>
  <c r="C359" i="7" l="1"/>
  <c r="C350" i="7"/>
  <c r="F501" i="7"/>
  <c r="E501" i="7"/>
  <c r="D501" i="7"/>
  <c r="F500" i="7"/>
  <c r="E500" i="7"/>
  <c r="D500" i="7"/>
  <c r="F499" i="7"/>
  <c r="E499" i="7"/>
  <c r="D499" i="7"/>
  <c r="F498" i="7"/>
  <c r="E498" i="7"/>
  <c r="D498" i="7"/>
  <c r="F497" i="7"/>
  <c r="E497" i="7"/>
  <c r="D497" i="7"/>
  <c r="F496" i="7"/>
  <c r="E496" i="7"/>
  <c r="D496" i="7"/>
  <c r="F483" i="7"/>
  <c r="E483" i="7"/>
  <c r="D483" i="7"/>
  <c r="F482" i="7"/>
  <c r="E482" i="7"/>
  <c r="D482" i="7"/>
  <c r="F481" i="7"/>
  <c r="E481" i="7"/>
  <c r="D481" i="7"/>
  <c r="F480" i="7"/>
  <c r="E480" i="7"/>
  <c r="D480" i="7"/>
  <c r="F479" i="7"/>
  <c r="E479" i="7"/>
  <c r="D479" i="7"/>
  <c r="F478" i="7"/>
  <c r="E478" i="7"/>
  <c r="D478" i="7"/>
  <c r="F263" i="7"/>
  <c r="E263" i="7"/>
  <c r="D263" i="7"/>
  <c r="F262" i="7"/>
  <c r="E262" i="7"/>
  <c r="D262" i="7"/>
  <c r="F261" i="7"/>
  <c r="E261" i="7"/>
  <c r="D261" i="7"/>
  <c r="F260" i="7"/>
  <c r="E260" i="7"/>
  <c r="D260" i="7"/>
  <c r="F259" i="7"/>
  <c r="E259" i="7"/>
  <c r="D259" i="7"/>
  <c r="F258" i="7"/>
  <c r="E258" i="7"/>
  <c r="D258" i="7"/>
  <c r="F257" i="7"/>
  <c r="E257" i="7"/>
  <c r="D257" i="7"/>
  <c r="F139" i="7"/>
  <c r="E139" i="7"/>
  <c r="D139" i="7"/>
  <c r="C139" i="7"/>
  <c r="F138" i="7"/>
  <c r="E138" i="7"/>
  <c r="D138" i="7"/>
  <c r="C138" i="7"/>
  <c r="F137" i="7"/>
  <c r="E137" i="7"/>
  <c r="D137" i="7"/>
  <c r="C137" i="7"/>
  <c r="F136" i="7"/>
  <c r="E136" i="7"/>
  <c r="D136" i="7"/>
  <c r="C136" i="7"/>
  <c r="F135" i="7"/>
  <c r="F514" i="7" s="1"/>
  <c r="F544" i="7" s="1"/>
  <c r="E135" i="7"/>
  <c r="E514" i="7" s="1"/>
  <c r="E544" i="7" s="1"/>
  <c r="D135" i="7"/>
  <c r="D514" i="7" s="1"/>
  <c r="D544" i="7" s="1"/>
  <c r="C135" i="7"/>
  <c r="F134" i="7"/>
  <c r="E134" i="7"/>
  <c r="D134" i="7"/>
  <c r="D513" i="7" s="1"/>
  <c r="C134" i="7"/>
  <c r="F133" i="7"/>
  <c r="E133" i="7"/>
  <c r="D133" i="7"/>
  <c r="C133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C288" i="7"/>
  <c r="C287" i="7"/>
  <c r="C286" i="7"/>
  <c r="C285" i="7"/>
  <c r="C284" i="7"/>
  <c r="C283" i="7"/>
  <c r="F282" i="7"/>
  <c r="E282" i="7"/>
  <c r="D282" i="7"/>
  <c r="F513" i="7" l="1"/>
  <c r="F512" i="7" s="1"/>
  <c r="E513" i="7"/>
  <c r="E512" i="7" s="1"/>
  <c r="F543" i="7"/>
  <c r="D543" i="7"/>
  <c r="D512" i="7"/>
  <c r="C282" i="7"/>
  <c r="E543" i="7" l="1"/>
  <c r="E528" i="7"/>
  <c r="E503" i="7"/>
  <c r="E495" i="7" s="1"/>
  <c r="E485" i="7"/>
  <c r="E477" i="7" s="1"/>
  <c r="E468" i="7"/>
  <c r="E459" i="7"/>
  <c r="E450" i="7"/>
  <c r="E448" i="7"/>
  <c r="E447" i="7"/>
  <c r="E446" i="7"/>
  <c r="E445" i="7"/>
  <c r="E444" i="7"/>
  <c r="E443" i="7"/>
  <c r="E434" i="7"/>
  <c r="E426" i="7" s="1"/>
  <c r="E432" i="7"/>
  <c r="E431" i="7"/>
  <c r="E430" i="7"/>
  <c r="E429" i="7"/>
  <c r="E428" i="7"/>
  <c r="E427" i="7"/>
  <c r="E409" i="7"/>
  <c r="E401" i="7" s="1"/>
  <c r="E407" i="7"/>
  <c r="E406" i="7"/>
  <c r="E405" i="7"/>
  <c r="E404" i="7"/>
  <c r="E403" i="7"/>
  <c r="E402" i="7"/>
  <c r="E391" i="7"/>
  <c r="E383" i="7" s="1"/>
  <c r="E389" i="7"/>
  <c r="E388" i="7"/>
  <c r="E387" i="7"/>
  <c r="E386" i="7"/>
  <c r="E385" i="7"/>
  <c r="E384" i="7"/>
  <c r="E367" i="7"/>
  <c r="E332" i="7"/>
  <c r="E316" i="7"/>
  <c r="E307" i="7"/>
  <c r="E299" i="7" s="1"/>
  <c r="E305" i="7"/>
  <c r="E304" i="7"/>
  <c r="E303" i="7"/>
  <c r="E302" i="7"/>
  <c r="E301" i="7"/>
  <c r="E300" i="7"/>
  <c r="E273" i="7"/>
  <c r="E265" i="7" s="1"/>
  <c r="E271" i="7"/>
  <c r="E270" i="7"/>
  <c r="E269" i="7"/>
  <c r="E268" i="7"/>
  <c r="E267" i="7"/>
  <c r="E266" i="7"/>
  <c r="E232" i="7"/>
  <c r="E224" i="7"/>
  <c r="E216" i="7"/>
  <c r="E207" i="7"/>
  <c r="E199" i="7"/>
  <c r="E191" i="7"/>
  <c r="E183" i="7"/>
  <c r="E175" i="7"/>
  <c r="E166" i="7"/>
  <c r="E149" i="7"/>
  <c r="E141" i="7" s="1"/>
  <c r="E147" i="7"/>
  <c r="E146" i="7"/>
  <c r="E145" i="7"/>
  <c r="E144" i="7"/>
  <c r="E143" i="7"/>
  <c r="E142" i="7"/>
  <c r="E125" i="7"/>
  <c r="E116" i="7"/>
  <c r="E107" i="7"/>
  <c r="E99" i="7"/>
  <c r="E91" i="7"/>
  <c r="E83" i="7"/>
  <c r="E75" i="7"/>
  <c r="E66" i="7"/>
  <c r="E57" i="7"/>
  <c r="E48" i="7"/>
  <c r="E32" i="7"/>
  <c r="E30" i="7"/>
  <c r="E29" i="7"/>
  <c r="E28" i="7"/>
  <c r="E27" i="7"/>
  <c r="E26" i="7"/>
  <c r="E25" i="7"/>
  <c r="D528" i="7"/>
  <c r="D503" i="7"/>
  <c r="D495" i="7" s="1"/>
  <c r="D485" i="7"/>
  <c r="D477" i="7" s="1"/>
  <c r="D468" i="7"/>
  <c r="D459" i="7"/>
  <c r="D450" i="7"/>
  <c r="D448" i="7"/>
  <c r="D447" i="7"/>
  <c r="D446" i="7"/>
  <c r="D445" i="7"/>
  <c r="D444" i="7"/>
  <c r="D443" i="7"/>
  <c r="D434" i="7"/>
  <c r="D426" i="7" s="1"/>
  <c r="D432" i="7"/>
  <c r="D431" i="7"/>
  <c r="D430" i="7"/>
  <c r="D429" i="7"/>
  <c r="D428" i="7"/>
  <c r="D427" i="7"/>
  <c r="D409" i="7"/>
  <c r="D401" i="7" s="1"/>
  <c r="D407" i="7"/>
  <c r="D406" i="7"/>
  <c r="D405" i="7"/>
  <c r="D404" i="7"/>
  <c r="D403" i="7"/>
  <c r="D402" i="7"/>
  <c r="D391" i="7"/>
  <c r="D383" i="7" s="1"/>
  <c r="D389" i="7"/>
  <c r="D388" i="7"/>
  <c r="D387" i="7"/>
  <c r="D386" i="7"/>
  <c r="D385" i="7"/>
  <c r="D384" i="7"/>
  <c r="D367" i="7"/>
  <c r="D332" i="7"/>
  <c r="D316" i="7"/>
  <c r="D307" i="7"/>
  <c r="D299" i="7" s="1"/>
  <c r="D305" i="7"/>
  <c r="D304" i="7"/>
  <c r="D303" i="7"/>
  <c r="D302" i="7"/>
  <c r="D301" i="7"/>
  <c r="D300" i="7"/>
  <c r="D273" i="7"/>
  <c r="D265" i="7" s="1"/>
  <c r="D271" i="7"/>
  <c r="D270" i="7"/>
  <c r="D269" i="7"/>
  <c r="D268" i="7"/>
  <c r="D267" i="7"/>
  <c r="D266" i="7"/>
  <c r="D224" i="7"/>
  <c r="D216" i="7"/>
  <c r="D207" i="7"/>
  <c r="D199" i="7"/>
  <c r="D191" i="7"/>
  <c r="D183" i="7"/>
  <c r="D175" i="7"/>
  <c r="D166" i="7"/>
  <c r="D149" i="7"/>
  <c r="D141" i="7" s="1"/>
  <c r="D147" i="7"/>
  <c r="D146" i="7"/>
  <c r="D145" i="7"/>
  <c r="D144" i="7"/>
  <c r="D143" i="7"/>
  <c r="D142" i="7"/>
  <c r="D125" i="7"/>
  <c r="D116" i="7"/>
  <c r="D107" i="7"/>
  <c r="D99" i="7"/>
  <c r="D91" i="7"/>
  <c r="D83" i="7"/>
  <c r="D75" i="7"/>
  <c r="D66" i="7"/>
  <c r="D57" i="7"/>
  <c r="D48" i="7"/>
  <c r="D32" i="7"/>
  <c r="D30" i="7"/>
  <c r="D29" i="7"/>
  <c r="D28" i="7"/>
  <c r="D27" i="7"/>
  <c r="D26" i="7"/>
  <c r="D25" i="7"/>
  <c r="E158" i="7" l="1"/>
  <c r="E324" i="7"/>
  <c r="D324" i="7"/>
  <c r="D40" i="7"/>
  <c r="D18" i="7"/>
  <c r="E40" i="7"/>
  <c r="D380" i="7"/>
  <c r="D423" i="7"/>
  <c r="E20" i="7"/>
  <c r="E21" i="7"/>
  <c r="D381" i="7"/>
  <c r="E442" i="7"/>
  <c r="E418" i="7" s="1"/>
  <c r="D421" i="7"/>
  <c r="E376" i="7"/>
  <c r="D22" i="7"/>
  <c r="D379" i="7"/>
  <c r="E379" i="7"/>
  <c r="D376" i="7"/>
  <c r="D377" i="7"/>
  <c r="D378" i="7"/>
  <c r="E423" i="7"/>
  <c r="D24" i="7"/>
  <c r="E422" i="7"/>
  <c r="D19" i="7"/>
  <c r="D420" i="7"/>
  <c r="E419" i="7"/>
  <c r="D375" i="7"/>
  <c r="D422" i="7"/>
  <c r="E380" i="7"/>
  <c r="E381" i="7"/>
  <c r="D424" i="7"/>
  <c r="E22" i="7"/>
  <c r="E424" i="7"/>
  <c r="D442" i="7"/>
  <c r="D418" i="7" s="1"/>
  <c r="D17" i="7"/>
  <c r="E17" i="7"/>
  <c r="D21" i="7"/>
  <c r="D419" i="7"/>
  <c r="E18" i="7"/>
  <c r="E377" i="7"/>
  <c r="E420" i="7"/>
  <c r="D20" i="7"/>
  <c r="E19" i="7"/>
  <c r="E378" i="7"/>
  <c r="E421" i="7"/>
  <c r="E542" i="7"/>
  <c r="E375" i="7"/>
  <c r="E24" i="7"/>
  <c r="D232" i="7"/>
  <c r="D158" i="7" s="1"/>
  <c r="C501" i="7"/>
  <c r="C500" i="7"/>
  <c r="C499" i="7"/>
  <c r="C498" i="7"/>
  <c r="C496" i="7"/>
  <c r="C509" i="7"/>
  <c r="C508" i="7"/>
  <c r="C507" i="7"/>
  <c r="C506" i="7"/>
  <c r="C505" i="7"/>
  <c r="C504" i="7"/>
  <c r="F403" i="7"/>
  <c r="D13" i="7" l="1"/>
  <c r="E12" i="7"/>
  <c r="D12" i="7"/>
  <c r="E9" i="7"/>
  <c r="D10" i="7"/>
  <c r="E11" i="7"/>
  <c r="E13" i="7"/>
  <c r="D9" i="7"/>
  <c r="D11" i="7"/>
  <c r="D14" i="7"/>
  <c r="D16" i="7"/>
  <c r="D8" i="7" s="1"/>
  <c r="E10" i="7"/>
  <c r="E14" i="7"/>
  <c r="E16" i="7"/>
  <c r="E8" i="7" s="1"/>
  <c r="E525" i="7" s="1"/>
  <c r="D542" i="7"/>
  <c r="C497" i="7"/>
  <c r="D525" i="7" l="1"/>
  <c r="C297" i="7"/>
  <c r="C296" i="7"/>
  <c r="C295" i="7"/>
  <c r="C294" i="7"/>
  <c r="C293" i="7"/>
  <c r="C292" i="7"/>
  <c r="C291" i="7"/>
  <c r="F448" i="7"/>
  <c r="F447" i="7"/>
  <c r="F446" i="7"/>
  <c r="F445" i="7"/>
  <c r="F444" i="7"/>
  <c r="F443" i="7"/>
  <c r="C465" i="7" l="1"/>
  <c r="C464" i="7"/>
  <c r="C463" i="7"/>
  <c r="C462" i="7"/>
  <c r="C461" i="7"/>
  <c r="C460" i="7"/>
  <c r="F459" i="7"/>
  <c r="C459" i="7" s="1"/>
  <c r="C338" i="7"/>
  <c r="C337" i="7"/>
  <c r="C336" i="7"/>
  <c r="C335" i="7"/>
  <c r="C334" i="7"/>
  <c r="C333" i="7"/>
  <c r="F332" i="7"/>
  <c r="C373" i="7"/>
  <c r="C372" i="7"/>
  <c r="C371" i="7"/>
  <c r="C370" i="7"/>
  <c r="C369" i="7"/>
  <c r="C522" i="7" s="1"/>
  <c r="C552" i="7" s="1"/>
  <c r="C368" i="7"/>
  <c r="C521" i="7" s="1"/>
  <c r="C551" i="7" s="1"/>
  <c r="F367" i="7"/>
  <c r="F305" i="7"/>
  <c r="C305" i="7" s="1"/>
  <c r="F304" i="7"/>
  <c r="F303" i="7"/>
  <c r="C303" i="7"/>
  <c r="F302" i="7"/>
  <c r="C302" i="7" s="1"/>
  <c r="F301" i="7"/>
  <c r="F300" i="7"/>
  <c r="C300" i="7" s="1"/>
  <c r="C313" i="7"/>
  <c r="C312" i="7"/>
  <c r="C311" i="7"/>
  <c r="C310" i="7"/>
  <c r="C309" i="7"/>
  <c r="C308" i="7"/>
  <c r="F307" i="7"/>
  <c r="F299" i="7" s="1"/>
  <c r="C299" i="7" s="1"/>
  <c r="F324" i="7" l="1"/>
  <c r="C301" i="7"/>
  <c r="C304" i="7"/>
  <c r="C367" i="7"/>
  <c r="C332" i="7"/>
  <c r="C307" i="7"/>
  <c r="C213" i="7" l="1"/>
  <c r="C212" i="7"/>
  <c r="C211" i="7"/>
  <c r="C210" i="7"/>
  <c r="C209" i="7"/>
  <c r="C516" i="7" s="1"/>
  <c r="C546" i="7" s="1"/>
  <c r="C208" i="7"/>
  <c r="F207" i="7"/>
  <c r="C207" i="7" l="1"/>
  <c r="C491" i="7" l="1"/>
  <c r="C483" i="7" s="1"/>
  <c r="C490" i="7"/>
  <c r="C482" i="7" s="1"/>
  <c r="C489" i="7"/>
  <c r="C481" i="7" s="1"/>
  <c r="C488" i="7"/>
  <c r="C480" i="7" s="1"/>
  <c r="C487" i="7"/>
  <c r="C479" i="7" s="1"/>
  <c r="C486" i="7"/>
  <c r="C478" i="7" s="1"/>
  <c r="F485" i="7"/>
  <c r="F477" i="7" s="1"/>
  <c r="C485" i="7" l="1"/>
  <c r="C477" i="7" s="1"/>
  <c r="C263" i="7"/>
  <c r="C260" i="7"/>
  <c r="C258" i="7" l="1"/>
  <c r="C261" i="7"/>
  <c r="C262" i="7"/>
  <c r="C259" i="7" l="1"/>
  <c r="F271" i="7" l="1"/>
  <c r="C271" i="7" s="1"/>
  <c r="F270" i="7"/>
  <c r="C270" i="7" s="1"/>
  <c r="F269" i="7"/>
  <c r="C269" i="7" s="1"/>
  <c r="F268" i="7"/>
  <c r="C268" i="7" s="1"/>
  <c r="F267" i="7"/>
  <c r="C267" i="7" s="1"/>
  <c r="F266" i="7"/>
  <c r="C266" i="7" l="1"/>
  <c r="C279" i="7"/>
  <c r="C278" i="7"/>
  <c r="C277" i="7"/>
  <c r="C276" i="7"/>
  <c r="C275" i="7"/>
  <c r="C274" i="7"/>
  <c r="F273" i="7"/>
  <c r="C273" i="7" l="1"/>
  <c r="F265" i="7"/>
  <c r="C265" i="7" s="1"/>
  <c r="C330" i="7" l="1"/>
  <c r="C329" i="7"/>
  <c r="C328" i="7"/>
  <c r="C327" i="7"/>
  <c r="C326" i="7"/>
  <c r="C325" i="7"/>
  <c r="C322" i="7"/>
  <c r="C321" i="7"/>
  <c r="C320" i="7"/>
  <c r="C319" i="7"/>
  <c r="C318" i="7"/>
  <c r="C317" i="7"/>
  <c r="F316" i="7"/>
  <c r="C316" i="7" l="1"/>
  <c r="C324" i="7"/>
  <c r="C238" i="7" l="1"/>
  <c r="C237" i="7"/>
  <c r="C236" i="7"/>
  <c r="C235" i="7"/>
  <c r="C234" i="7"/>
  <c r="C233" i="7"/>
  <c r="F232" i="7"/>
  <c r="C232" i="7" l="1"/>
  <c r="C197" i="7" l="1"/>
  <c r="C196" i="7"/>
  <c r="C195" i="7"/>
  <c r="C194" i="7"/>
  <c r="C193" i="7"/>
  <c r="C192" i="7"/>
  <c r="F191" i="7"/>
  <c r="C191" i="7" l="1"/>
  <c r="F147" i="7"/>
  <c r="F146" i="7"/>
  <c r="F145" i="7"/>
  <c r="F144" i="7"/>
  <c r="F143" i="7"/>
  <c r="F142" i="7"/>
  <c r="F30" i="7"/>
  <c r="F29" i="7"/>
  <c r="F28" i="7"/>
  <c r="F27" i="7"/>
  <c r="F26" i="7"/>
  <c r="F25" i="7"/>
  <c r="C50" i="7" l="1"/>
  <c r="F528" i="7"/>
  <c r="F503" i="7"/>
  <c r="F495" i="7" s="1"/>
  <c r="F468" i="7"/>
  <c r="F434" i="7"/>
  <c r="F426" i="7" s="1"/>
  <c r="F432" i="7"/>
  <c r="F424" i="7" s="1"/>
  <c r="F431" i="7"/>
  <c r="F423" i="7" s="1"/>
  <c r="F430" i="7"/>
  <c r="F422" i="7" s="1"/>
  <c r="F429" i="7"/>
  <c r="F421" i="7" s="1"/>
  <c r="F428" i="7"/>
  <c r="F427" i="7"/>
  <c r="F419" i="7" s="1"/>
  <c r="F409" i="7"/>
  <c r="F401" i="7" s="1"/>
  <c r="F407" i="7"/>
  <c r="F406" i="7"/>
  <c r="F405" i="7"/>
  <c r="F404" i="7"/>
  <c r="F402" i="7"/>
  <c r="F391" i="7"/>
  <c r="F383" i="7" s="1"/>
  <c r="F389" i="7"/>
  <c r="F388" i="7"/>
  <c r="F387" i="7"/>
  <c r="F386" i="7"/>
  <c r="F385" i="7"/>
  <c r="F384" i="7"/>
  <c r="C257" i="7"/>
  <c r="F224" i="7"/>
  <c r="F216" i="7"/>
  <c r="F199" i="7"/>
  <c r="F183" i="7"/>
  <c r="F175" i="7"/>
  <c r="F166" i="7"/>
  <c r="F158" i="7" s="1"/>
  <c r="F149" i="7"/>
  <c r="F141" i="7" s="1"/>
  <c r="F22" i="7"/>
  <c r="F21" i="7"/>
  <c r="F20" i="7"/>
  <c r="F19" i="7"/>
  <c r="F18" i="7"/>
  <c r="F17" i="7"/>
  <c r="F125" i="7"/>
  <c r="F116" i="7"/>
  <c r="F107" i="7"/>
  <c r="F99" i="7"/>
  <c r="F91" i="7"/>
  <c r="F83" i="7"/>
  <c r="F75" i="7"/>
  <c r="F66" i="7"/>
  <c r="F57" i="7"/>
  <c r="F48" i="7"/>
  <c r="F32" i="7"/>
  <c r="F40" i="7" l="1"/>
  <c r="C503" i="7"/>
  <c r="C495" i="7"/>
  <c r="C528" i="7"/>
  <c r="F420" i="7"/>
  <c r="F376" i="7"/>
  <c r="F450" i="7"/>
  <c r="F442" i="7" s="1"/>
  <c r="F380" i="7"/>
  <c r="F377" i="7"/>
  <c r="F378" i="7"/>
  <c r="F379" i="7"/>
  <c r="F381" i="7"/>
  <c r="F375" i="7"/>
  <c r="F24" i="7"/>
  <c r="F16" i="7" l="1"/>
  <c r="F9" i="7"/>
  <c r="F542" i="7"/>
  <c r="F418" i="7"/>
  <c r="F11" i="7"/>
  <c r="F13" i="7"/>
  <c r="F10" i="7"/>
  <c r="F12" i="7"/>
  <c r="F14" i="7"/>
  <c r="F8" i="7" l="1"/>
  <c r="F525" i="7" s="1"/>
  <c r="C230" i="7" l="1"/>
  <c r="C229" i="7"/>
  <c r="C228" i="7"/>
  <c r="C227" i="7"/>
  <c r="C225" i="7"/>
  <c r="C226" i="7" l="1"/>
  <c r="C524" i="7" s="1"/>
  <c r="C554" i="7" s="1"/>
  <c r="C224" i="7"/>
  <c r="C30" i="7" l="1"/>
  <c r="C28" i="7"/>
  <c r="C27" i="7"/>
  <c r="C29" i="7"/>
  <c r="C25" i="7"/>
  <c r="C222" i="7" l="1"/>
  <c r="C221" i="7"/>
  <c r="C220" i="7"/>
  <c r="C219" i="7"/>
  <c r="C218" i="7"/>
  <c r="C520" i="7" s="1"/>
  <c r="C550" i="7" s="1"/>
  <c r="C217" i="7"/>
  <c r="C216" i="7" l="1"/>
  <c r="C474" i="7" l="1"/>
  <c r="C473" i="7"/>
  <c r="C472" i="7"/>
  <c r="C471" i="7"/>
  <c r="C470" i="7"/>
  <c r="C469" i="7"/>
  <c r="C452" i="7"/>
  <c r="C440" i="7"/>
  <c r="C432" i="7" s="1"/>
  <c r="C439" i="7"/>
  <c r="C431" i="7" s="1"/>
  <c r="C438" i="7"/>
  <c r="C430" i="7" s="1"/>
  <c r="C437" i="7"/>
  <c r="C429" i="7" s="1"/>
  <c r="C435" i="7"/>
  <c r="C427" i="7" s="1"/>
  <c r="C415" i="7"/>
  <c r="C407" i="7" s="1"/>
  <c r="C414" i="7"/>
  <c r="C406" i="7" s="1"/>
  <c r="C413" i="7"/>
  <c r="C405" i="7" s="1"/>
  <c r="C412" i="7"/>
  <c r="C404" i="7" s="1"/>
  <c r="C411" i="7"/>
  <c r="C410" i="7"/>
  <c r="C402" i="7" s="1"/>
  <c r="C397" i="7"/>
  <c r="C389" i="7" s="1"/>
  <c r="C396" i="7"/>
  <c r="C388" i="7" s="1"/>
  <c r="C395" i="7"/>
  <c r="C387" i="7" s="1"/>
  <c r="C394" i="7"/>
  <c r="C386" i="7" s="1"/>
  <c r="C393" i="7"/>
  <c r="C392" i="7"/>
  <c r="C384" i="7" s="1"/>
  <c r="C205" i="7"/>
  <c r="C204" i="7"/>
  <c r="C203" i="7"/>
  <c r="C202" i="7"/>
  <c r="C201" i="7"/>
  <c r="C517" i="7" s="1"/>
  <c r="C547" i="7" s="1"/>
  <c r="C200" i="7"/>
  <c r="C189" i="7"/>
  <c r="C188" i="7"/>
  <c r="C187" i="7"/>
  <c r="C186" i="7"/>
  <c r="C185" i="7"/>
  <c r="C519" i="7" s="1"/>
  <c r="C549" i="7" s="1"/>
  <c r="C184" i="7"/>
  <c r="C518" i="7" s="1"/>
  <c r="C548" i="7" s="1"/>
  <c r="C181" i="7"/>
  <c r="C180" i="7"/>
  <c r="C179" i="7"/>
  <c r="C178" i="7"/>
  <c r="C177" i="7"/>
  <c r="C176" i="7"/>
  <c r="C172" i="7"/>
  <c r="C171" i="7"/>
  <c r="C170" i="7"/>
  <c r="C169" i="7"/>
  <c r="C167" i="7"/>
  <c r="C159" i="7" s="1"/>
  <c r="C155" i="7"/>
  <c r="C147" i="7" s="1"/>
  <c r="C154" i="7"/>
  <c r="C146" i="7" s="1"/>
  <c r="C153" i="7"/>
  <c r="C145" i="7" s="1"/>
  <c r="C152" i="7"/>
  <c r="C144" i="7" s="1"/>
  <c r="C150" i="7"/>
  <c r="C142" i="7" s="1"/>
  <c r="C131" i="7"/>
  <c r="C130" i="7"/>
  <c r="C129" i="7"/>
  <c r="C128" i="7"/>
  <c r="C127" i="7"/>
  <c r="C515" i="7" s="1"/>
  <c r="C545" i="7" s="1"/>
  <c r="C126" i="7"/>
  <c r="C122" i="7"/>
  <c r="C121" i="7"/>
  <c r="C120" i="7"/>
  <c r="C119" i="7"/>
  <c r="C117" i="7"/>
  <c r="C113" i="7"/>
  <c r="C112" i="7"/>
  <c r="C111" i="7"/>
  <c r="C110" i="7"/>
  <c r="C109" i="7"/>
  <c r="C108" i="7"/>
  <c r="C105" i="7"/>
  <c r="C104" i="7"/>
  <c r="C103" i="7"/>
  <c r="C102" i="7"/>
  <c r="C101" i="7"/>
  <c r="C100" i="7"/>
  <c r="C97" i="7"/>
  <c r="C96" i="7"/>
  <c r="C95" i="7"/>
  <c r="C94" i="7"/>
  <c r="C92" i="7"/>
  <c r="C89" i="7"/>
  <c r="C88" i="7"/>
  <c r="C87" i="7"/>
  <c r="C86" i="7"/>
  <c r="C85" i="7"/>
  <c r="C84" i="7"/>
  <c r="C81" i="7"/>
  <c r="C80" i="7"/>
  <c r="C79" i="7"/>
  <c r="C78" i="7"/>
  <c r="C76" i="7"/>
  <c r="C72" i="7"/>
  <c r="C71" i="7"/>
  <c r="C70" i="7"/>
  <c r="C69" i="7"/>
  <c r="C68" i="7"/>
  <c r="C67" i="7"/>
  <c r="C63" i="7"/>
  <c r="C62" i="7"/>
  <c r="C61" i="7"/>
  <c r="C60" i="7"/>
  <c r="C59" i="7"/>
  <c r="C58" i="7"/>
  <c r="C54" i="7"/>
  <c r="C53" i="7"/>
  <c r="C52" i="7"/>
  <c r="C51" i="7"/>
  <c r="C49" i="7"/>
  <c r="C38" i="7"/>
  <c r="C37" i="7"/>
  <c r="C36" i="7"/>
  <c r="C35" i="7"/>
  <c r="C34" i="7"/>
  <c r="C33" i="7"/>
  <c r="C161" i="7" l="1"/>
  <c r="C163" i="7"/>
  <c r="C162" i="7"/>
  <c r="C164" i="7"/>
  <c r="C46" i="7"/>
  <c r="C41" i="7"/>
  <c r="C43" i="7"/>
  <c r="C44" i="7"/>
  <c r="C45" i="7"/>
  <c r="C444" i="7"/>
  <c r="C403" i="7"/>
  <c r="C385" i="7"/>
  <c r="C379" i="7"/>
  <c r="C381" i="7"/>
  <c r="C380" i="7"/>
  <c r="C378" i="7"/>
  <c r="C376" i="7"/>
  <c r="C21" i="7" l="1"/>
  <c r="C20" i="7"/>
  <c r="C19" i="7"/>
  <c r="C17" i="7"/>
  <c r="C22" i="7"/>
  <c r="C377" i="7"/>
  <c r="C93" i="7"/>
  <c r="C77" i="7" l="1"/>
  <c r="C118" i="7" l="1"/>
  <c r="C42" i="7" s="1"/>
  <c r="C168" i="7" l="1"/>
  <c r="C151" i="7"/>
  <c r="C160" i="7" l="1"/>
  <c r="C143" i="7"/>
  <c r="C26" i="7"/>
  <c r="C99" i="7"/>
  <c r="C166" i="7"/>
  <c r="C125" i="7"/>
  <c r="C32" i="7"/>
  <c r="C57" i="7"/>
  <c r="C391" i="7"/>
  <c r="C383" i="7" s="1"/>
  <c r="C454" i="7"/>
  <c r="C66" i="7"/>
  <c r="C468" i="7"/>
  <c r="C183" i="7"/>
  <c r="C48" i="7"/>
  <c r="C107" i="7"/>
  <c r="C116" i="7"/>
  <c r="C75" i="7"/>
  <c r="C175" i="7"/>
  <c r="C409" i="7"/>
  <c r="C401" i="7" s="1"/>
  <c r="C451" i="7"/>
  <c r="C513" i="7" s="1"/>
  <c r="C543" i="7" s="1"/>
  <c r="C455" i="7"/>
  <c r="C456" i="7"/>
  <c r="C436" i="7"/>
  <c r="C514" i="7" s="1"/>
  <c r="C544" i="7" s="1"/>
  <c r="C83" i="7"/>
  <c r="C199" i="7"/>
  <c r="C453" i="7"/>
  <c r="C91" i="7"/>
  <c r="C158" i="7" l="1"/>
  <c r="C40" i="7"/>
  <c r="C445" i="7"/>
  <c r="C421" i="7" s="1"/>
  <c r="C448" i="7"/>
  <c r="C424" i="7" s="1"/>
  <c r="C446" i="7"/>
  <c r="C422" i="7" s="1"/>
  <c r="C447" i="7"/>
  <c r="C423" i="7" s="1"/>
  <c r="C443" i="7"/>
  <c r="C419" i="7" s="1"/>
  <c r="C18" i="7"/>
  <c r="C24" i="7"/>
  <c r="C428" i="7"/>
  <c r="C420" i="7" s="1"/>
  <c r="C450" i="7"/>
  <c r="C442" i="7" s="1"/>
  <c r="C375" i="7"/>
  <c r="C149" i="7"/>
  <c r="C141" i="7" s="1"/>
  <c r="C434" i="7"/>
  <c r="C426" i="7" s="1"/>
  <c r="C16" i="7" l="1"/>
  <c r="C418" i="7"/>
  <c r="C12" i="7"/>
  <c r="C11" i="7"/>
  <c r="C13" i="7"/>
  <c r="C14" i="7"/>
  <c r="C9" i="7"/>
  <c r="C10" i="7"/>
  <c r="C8" i="7" l="1"/>
  <c r="C512" i="7"/>
  <c r="C525" i="7" l="1"/>
  <c r="C542" i="7"/>
</calcChain>
</file>

<file path=xl/sharedStrings.xml><?xml version="1.0" encoding="utf-8"?>
<sst xmlns="http://schemas.openxmlformats.org/spreadsheetml/2006/main" count="784" uniqueCount="231">
  <si>
    <t>№</t>
  </si>
  <si>
    <t>федеральный бюджет</t>
  </si>
  <si>
    <t>краевой бюджет</t>
  </si>
  <si>
    <t>местные бюджеты</t>
  </si>
  <si>
    <t>государственные внебюджетные фонды</t>
  </si>
  <si>
    <t>Всего:</t>
  </si>
  <si>
    <t>Агентство по информатизации и связи Камчатского края</t>
  </si>
  <si>
    <t>Срок начала реализации</t>
  </si>
  <si>
    <t>Ожидаемый результат реализации мероприятия</t>
  </si>
  <si>
    <t>Наличие доступа отделов ЗАГС к сети Интернет, объединение отделов ЗАГС в единую сеть</t>
  </si>
  <si>
    <t>Повышение открытости и доступности информации о деятельности исполнительных органов государственной власти Камчатского края</t>
  </si>
  <si>
    <t>Обеспечение текущей деятельности отделов ЗАГС</t>
  </si>
  <si>
    <t>Наличие доступа к сети Интернет для информационных систем инфраструктуры электронного правительства Камчатского края</t>
  </si>
  <si>
    <t>Обеспечение защиты при доступе в сеть интернет и контроль доступа к информационным ресурсам в сети Интернет</t>
  </si>
  <si>
    <t>Агентство по информатизации и связи Камчатского края 
(Р.Н. Лонгинов)</t>
  </si>
  <si>
    <t>Агентство по информатизации и связи Камчатского края 
(М.П. Хамлов)</t>
  </si>
  <si>
    <t>Агентство по информатизации и связи Камчатского края
 (М.П. Хамлов)</t>
  </si>
  <si>
    <t>Повышение эффективности и безопасности корпоративной сети исполнительных органов государственной власти Камчатского края</t>
  </si>
  <si>
    <t>Агентство по информатизации и связи Камчатского края
 (Р.Н. Лонгинов)</t>
  </si>
  <si>
    <t>Антивирусная защита информационных систем и рабочих мест в исполнительных органах государственной власти</t>
  </si>
  <si>
    <t>Наличие доступа в сеть Интернет для нужд исполнительных органов государственной власти Камчатского края</t>
  </si>
  <si>
    <t>Объединение исполнительных органов государственной власти Камчатского края в единую корпоративную сеть</t>
  </si>
  <si>
    <t>Расширение функциональности телекоммуникационной сети исполнительных органов государственной власти Камчатского края</t>
  </si>
  <si>
    <t>Обеспечение непрерывной и бесперебойной работы серверного и телекоммуникационного оборудования центра обработки данных исполнительных органов государственной власти Камчатского края</t>
  </si>
  <si>
    <t>Обеспечение бесперебойной и непрерывной работы информационных систем и оборудования в центре обработки данных региональной системы межведомственного электронного взаимодействия</t>
  </si>
  <si>
    <t>Обеспечение бесперебойной работы региональной системы межведомственного электронного взаимодействия и всех компонентов системы в соответствии с действующим законодательством Российской Федерации и Камчатского края, в том числе обновление Системы и её компонентов в следствии изменения законодательства Российской Федерации и Камчатского края</t>
  </si>
  <si>
    <t>Создание и эффективное использование инфраструктуры пространственных данных в Камчатском крае</t>
  </si>
  <si>
    <t>Наименование подпрограммы, основного мероприятия, КВЦП, мероприятия, контрольного события программы, объекта закупки, субсидии</t>
  </si>
  <si>
    <t>внебюджетные фонды</t>
  </si>
  <si>
    <t>прочие внебюджетные фонды</t>
  </si>
  <si>
    <t xml:space="preserve">
1.1.1</t>
  </si>
  <si>
    <t xml:space="preserve">
Государственная программа "Информационное общество в Камчатском крае на 2014-2018 годы"</t>
  </si>
  <si>
    <t xml:space="preserve">
1</t>
  </si>
  <si>
    <t xml:space="preserve">
1.1</t>
  </si>
  <si>
    <t xml:space="preserve">
</t>
  </si>
  <si>
    <t xml:space="preserve">
1.2</t>
  </si>
  <si>
    <t>Основное мероприятие 1.1 "Управление развитием информационного общества и формированием электронного правительства в Камчатском крае"</t>
  </si>
  <si>
    <t>Основное мероприятие 1.2 "Развитие инфраструктуры электронного правительства в Камчатском крае"</t>
  </si>
  <si>
    <t xml:space="preserve">
1.2.1</t>
  </si>
  <si>
    <t xml:space="preserve">
1.2.2</t>
  </si>
  <si>
    <t xml:space="preserve">
1.2.3</t>
  </si>
  <si>
    <t xml:space="preserve">
1.2.4</t>
  </si>
  <si>
    <t xml:space="preserve">
1.2.7</t>
  </si>
  <si>
    <t xml:space="preserve">
1.2.8</t>
  </si>
  <si>
    <t xml:space="preserve">
1.2.9</t>
  </si>
  <si>
    <t xml:space="preserve">
1.2.10</t>
  </si>
  <si>
    <t xml:space="preserve">
1.3</t>
  </si>
  <si>
    <t>Основное мероприятие 1.3 "Обеспечение межведомственного электронного взаимодействия при предоставлении государственных и муниципальных услуг"</t>
  </si>
  <si>
    <t xml:space="preserve">
1.4</t>
  </si>
  <si>
    <t>Основное мероприятие 1.4 "Предоставление государственных и муниципальных услуг в электроном виде"</t>
  </si>
  <si>
    <t xml:space="preserve">
1.4.1</t>
  </si>
  <si>
    <t xml:space="preserve">
1.6</t>
  </si>
  <si>
    <t>Основное мероприятие 1.6 "Развитие, внедрение и сопровождение  информационных систем"</t>
  </si>
  <si>
    <t>Мероприятие 1.6.1 "Развитие и сопровождение официального сайта исполнительных органов государственной власти Камчатского края"</t>
  </si>
  <si>
    <t xml:space="preserve">
1.6.1</t>
  </si>
  <si>
    <t xml:space="preserve">
1.6.4</t>
  </si>
  <si>
    <t xml:space="preserve">
1.6.5</t>
  </si>
  <si>
    <t xml:space="preserve">
2
</t>
  </si>
  <si>
    <t xml:space="preserve">
2.1</t>
  </si>
  <si>
    <t xml:space="preserve">
2.1.1</t>
  </si>
  <si>
    <t xml:space="preserve">
2.2.1</t>
  </si>
  <si>
    <t xml:space="preserve">
3</t>
  </si>
  <si>
    <t xml:space="preserve">
3.1</t>
  </si>
  <si>
    <t>Основное мероприятие 3.1 "Обеспечение реализации государственной политики в области информатизации и связи Камчатского края"</t>
  </si>
  <si>
    <t xml:space="preserve">
3.1.1</t>
  </si>
  <si>
    <t>Мероприятие 3.1.1 "Содержание Агентства по информатизации и связи Камчатского края"</t>
  </si>
  <si>
    <t xml:space="preserve">
3.2</t>
  </si>
  <si>
    <t>Основное мероприятие 3.2 "Выполнение технологических функций в области информатизации"</t>
  </si>
  <si>
    <t xml:space="preserve">
3.2.1</t>
  </si>
  <si>
    <t>Мероприятие 3.2.1 "Государственное задание на оказание государственных услуг (выполнение работ) КГАУ "Информационно-технологический центр Камчатского края"</t>
  </si>
  <si>
    <t>Мероприятие 2.2.1 "Создание, развитие и сопровождение системы высокоточного позиционирования в Камчатском крае"</t>
  </si>
  <si>
    <t>X</t>
  </si>
  <si>
    <t xml:space="preserve">
</t>
  </si>
  <si>
    <t>Субсидия из краевого бюджета КГАУ "Информационно-технологический центр Камчатского края" на финансовое обеспечение выполнения государственного задания на оказание государственных услуг (выполнение работ)</t>
  </si>
  <si>
    <t xml:space="preserve">
2.2</t>
  </si>
  <si>
    <t xml:space="preserve">
1.6.3</t>
  </si>
  <si>
    <t>Осуществление функций по реализации региональной политики, по нормативному правовому регулированию, по контролю, по предоставлению государственных услуг, а также иные правоприменительные функции в сфере информатизации и связи Камчатского края</t>
  </si>
  <si>
    <t>Обеспечение функционирования комплексов автоматической фиксации административных правонарушений в области дорожного движения</t>
  </si>
  <si>
    <t>Агентство по занятости населения и миграционной политике Камчатского края (И.Д. Семиволос)</t>
  </si>
  <si>
    <t>Аппарат Губернатора и Правительства Камчатского края
(С.Г. Мелихова)</t>
  </si>
  <si>
    <t>Основное мероприятие 2.1 "Создание, развитие и сопровождение  государственной информационной системы Камчатского края "Инфраструктура пространственных данных Камчатского края"</t>
  </si>
  <si>
    <t>Мероприятие 2.1.1 "Создание, развитие и сопровождение  государственной информационной системы Камчатского края "Инфраструктура пространственных данных Камчатского края"</t>
  </si>
  <si>
    <t>Основное мероприятие 2.2 "Развёртывание и поддержание системы высокоточного позиционирования на основе космических систем ГЛОНАСС/GPS"</t>
  </si>
  <si>
    <t>Мероприятие 1.2.1 "Организация доступа в сеть Интернет на скорости 100 Мбит/с для нужд исполнительных органов государственной власти Камчатского края"</t>
  </si>
  <si>
    <t>Мероприятие 1.2.3 "Оказание услуг по предоставлению каналов передачи данных между исполнительными органами государственной власти Камчатского края"</t>
  </si>
  <si>
    <t>Мероприятие 3.3.1 "Обеспечение организационной, информационной и технической поддержки мероприятий по фиксации нарушений Правил дорожного движения Российской Федерации с использованием автоматических комплексов, в том числе рассылка заказной корреспонденцией документов, полученных с их помощью"</t>
  </si>
  <si>
    <t>Аппарат Губернатора</t>
  </si>
  <si>
    <t>ЗАГС</t>
  </si>
  <si>
    <t xml:space="preserve">
1.6.8</t>
  </si>
  <si>
    <t xml:space="preserve">
1.6.9</t>
  </si>
  <si>
    <t xml:space="preserve">
1.2.6</t>
  </si>
  <si>
    <t>Мероприятие 1.2.4. "Расширение функциональности телекоммуникационной инфраструктуры сети исполнительных органов государственной власти Камчатского края"</t>
  </si>
  <si>
    <t>Мероприятие 1.4.1 "Популяризация использования механизмов предоставления государственных и муниципальных услуг в электронной форме"</t>
  </si>
  <si>
    <t>Подготовка и повышение квалификации специалистов в области ИКТ</t>
  </si>
  <si>
    <t>Подпрограмма 1 "Электронное правительство в Камчатском крае"</t>
  </si>
  <si>
    <t xml:space="preserve">
Подпрограмма 2 "Внедрение спутниковых навигационных технологий с использованием системы ГЛОНАСС и иных результатов космической деятельности в интересах социально-экономического и инновационного развития Камчатского края"</t>
  </si>
  <si>
    <t>Подпрограмма 3 "Обеспечение реализации Программы"</t>
  </si>
  <si>
    <t xml:space="preserve">
1.7</t>
  </si>
  <si>
    <t>829</t>
  </si>
  <si>
    <t>833</t>
  </si>
  <si>
    <t>Основное мероприятие 1.7 "Развитие инфраструктуры связи на территории Камчатского края"</t>
  </si>
  <si>
    <t>Всего</t>
  </si>
  <si>
    <t>Информирование граждан о возможности и преимуществах использования механизмов обращения за государственными и муниципальными услугами в электронной форме</t>
  </si>
  <si>
    <t xml:space="preserve">
3.3</t>
  </si>
  <si>
    <t xml:space="preserve">
Основное мероприятие 3.3 "Создание, развитие и сопровождение системы автоматической фиксации административных правонарушений в области безопасности дорожного движения"</t>
  </si>
  <si>
    <t xml:space="preserve">
3.3.1
</t>
  </si>
  <si>
    <t>Предоставление государственных услуг жителям отдалённых (труднодоступных) населённых пунктов Камчатского края</t>
  </si>
  <si>
    <t>Обеспечение функционирования системы высокоточного позиционирования на территории Камчатского края</t>
  </si>
  <si>
    <t>Субсидия из краевого бюджета КГАУ "Информационно-технологический центр Камчатского края" на финансовое обеспечение реализации настоящего мероприятия</t>
  </si>
  <si>
    <t xml:space="preserve">
3.2.2</t>
  </si>
  <si>
    <t>Мероприятие 3.2.2 "Предоставление государственных услуг и государственных функций методом "выездных бригад"</t>
  </si>
  <si>
    <t xml:space="preserve">прочие внебюджетные фонды
</t>
  </si>
  <si>
    <t xml:space="preserve">
1.6.10</t>
  </si>
  <si>
    <t>Инспекция государственного строительного надзора Камчатского края
(Н.Г. Кашина)</t>
  </si>
  <si>
    <t>Объем ресурсного обеспечения
(тыс. руб.)</t>
  </si>
  <si>
    <t>Ответственный исполнитель
(ИОГВ/Ф.И.О.)</t>
  </si>
  <si>
    <t>Срок окончания реализации (дата наступления контрольного события)</t>
  </si>
  <si>
    <r>
      <rPr>
        <b/>
        <sz val="8"/>
        <rFont val="Times New Roman"/>
        <family val="1"/>
        <charset val="204"/>
      </rPr>
      <t>Показатели плана-графика по Участникам</t>
    </r>
    <r>
      <rPr>
        <sz val="8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ВСЕГО</t>
    </r>
  </si>
  <si>
    <t>АИС (федеральный бюджет)</t>
  </si>
  <si>
    <t>Минсоцразвития (федеральный бюджет)</t>
  </si>
  <si>
    <t>АИС (краевой бюджет)</t>
  </si>
  <si>
    <t>Минсоцразвития (краевой бюджет)</t>
  </si>
  <si>
    <t>Минтранспорт</t>
  </si>
  <si>
    <t>Агентство по занятости</t>
  </si>
  <si>
    <t>Отклонение показателей ДПГ от Закона</t>
  </si>
  <si>
    <t>Министерство транспорта и дорожного строительства Камчатского края
(Н.М. Чеусова)</t>
  </si>
  <si>
    <t>Повышение эффективности государственного управления в сфере контроля, учёта и мониторинга  транспорта в Камчатском крае</t>
  </si>
  <si>
    <t>Повышение эффективности учёта занятости населения, повышение качества предоставления государственных услуг в области занятости населения в электронном виде</t>
  </si>
  <si>
    <t>Контрольное событие программы 1.1: Заключены государственные контракты для обеспечения доступа в информационно-телекоммуникационную сеть "Интернет"</t>
  </si>
  <si>
    <t>Контрольное событие программы 3.1: Заключён государственный контракт (договор) на рассылку заказной корреспонденцией документов, полученных с помощью автоматических комплексов фиксации нарушений Правил дорожного движения Российской Федерации</t>
  </si>
  <si>
    <t>Субсидия из краевого бюджета КГАУ "Информационно-технологический центр Камчатского края" на финансовое обеспечение  реализации настоящего мероприятия</t>
  </si>
  <si>
    <t>Контрольное событие программы 1.2: Заключён государственный контракт для организации каналов передачи данных между исполнительными органами государственной власти Камчатского края</t>
  </si>
  <si>
    <t>Контрольное событие программы 1.3: Заключён государственный контракт (договор) на сопровождение и развитие региональной системы межведомственного электронного взаимодействия</t>
  </si>
  <si>
    <t xml:space="preserve">
1.6.6</t>
  </si>
  <si>
    <t>Обеспечение защиты информации, обрабатываемой в ГИС "Формирование и ведение реестра поставщиков социальных услуг и регистра получателей социальных услуг"</t>
  </si>
  <si>
    <t>Автоматизация кадрового учёта в исполнительных органах государственной власти Камчатского края</t>
  </si>
  <si>
    <t>Автоматизация деятельности Инспекции государственного строительного надзора Камчатского края</t>
  </si>
  <si>
    <t xml:space="preserve">
1.2.5</t>
  </si>
  <si>
    <t>Мероприятие 1.2.5 "Модернизация защищённого сегмента сети исполнительных органов государственной власти Камчатского края"</t>
  </si>
  <si>
    <t>Мероприятие 1.2.6 "Модернизация и сопровождение оборудования центра обработки данных (ЦОД) исполнительных органов государственной власти Камчатского края"</t>
  </si>
  <si>
    <t>Мероприятие 1.2.7 "Обеспечение антивирусной защиты рабочих мест и информационных систем в исполнительных органах государственной власти Камчатского края"</t>
  </si>
  <si>
    <t>Мероприятие 1.2.8 "Обеспечение контент фильтрации доступа в сеть Интернет"</t>
  </si>
  <si>
    <t>Мероприятие 1.2.9 "Развитие программно-аппаратных комплексов, обеспечение защиты информации в центре обработки данных для предоставления государственных и муниципальных услуг"</t>
  </si>
  <si>
    <t xml:space="preserve">
Мероприятие 1.2.10 "Обеспечение доступа отделов ЗАГС Камчатского края к сети Интернет"</t>
  </si>
  <si>
    <t>Мероприятие 1.6.3 "Установка и сопровождение информационных систем и программных продуктов обеспечивающих текущую деятельности Агентства записи актов гражданского состояния"</t>
  </si>
  <si>
    <t>Мероприятие 1.6.4 "Создание, развитие и сопровождение информационной системы в сфере социальной защиты населения"</t>
  </si>
  <si>
    <t>Мероприятие 1.6.5 "Создание системы защиты информации, обрабатываемой в ГИС "Формирование и ведение реестра поставщиков социальных услуг и регистра получателей социальных услуг"</t>
  </si>
  <si>
    <t>Мероприятие 1.6.6 "Создание, развитие и сопровождение информационной системы обеспечения деятельности Агентства по занятости населения и миграционной политике Камчатского края"</t>
  </si>
  <si>
    <t xml:space="preserve">
1.8</t>
  </si>
  <si>
    <t xml:space="preserve">
Мероприятие 1.6.8 "Создание, развитие и сопровождение государственной информационной системы Камчатского края "Региональная навигационная информационная система Камчатского края"</t>
  </si>
  <si>
    <t>Мероприятие 1.1.1 "Повышение квалификации специалистов в области информационно-телекоммуникационных технологий"</t>
  </si>
  <si>
    <t>Мероприятие 1.6.9 "Создание, развитие и сопровождение информационной системы обеспечения деятельности Инспекции государственного строительного надзора Камчатского края"</t>
  </si>
  <si>
    <t>Мероприятие 1.6.10 "Создание, развитие и сопровождение ситуационного центра Губернатора Камчатского края"</t>
  </si>
  <si>
    <t>Агентство записи актов гражданского состояния и архивного дела Камчатского края
(И.В. Болдырева)</t>
  </si>
  <si>
    <t>Повышение качества предоставления государственных услуг в сфере социальной защиты населения.
Улучшение работы удалённых филиалов КГКУ "Центр выплат" с региональной Автоматизированной системой "Адресная социальная помощь" по защищённым каналам связи</t>
  </si>
  <si>
    <t xml:space="preserve">
1.8.1</t>
  </si>
  <si>
    <t>Развитие инфраструктуры связи на территории Камчатского края</t>
  </si>
  <si>
    <t xml:space="preserve">
3.4</t>
  </si>
  <si>
    <t xml:space="preserve">
3.4.1</t>
  </si>
  <si>
    <t>ЗАГС и архив</t>
  </si>
  <si>
    <t>ЗАГС+архив</t>
  </si>
  <si>
    <t xml:space="preserve">
1.9.</t>
  </si>
  <si>
    <t xml:space="preserve">
1.10.</t>
  </si>
  <si>
    <t xml:space="preserve">
1.11.</t>
  </si>
  <si>
    <t xml:space="preserve">
1.12.</t>
  </si>
  <si>
    <t>D3. Региональный проект "Кадры для цифровой экономики (Камчатский край)"</t>
  </si>
  <si>
    <t>D4. Региональный проект "Информационная безопасность (Камчатский край)"</t>
  </si>
  <si>
    <t>D5. Региональный проект "Цифровые технологии (Камчатский край)"</t>
  </si>
  <si>
    <t>D6. Региональный проект "Цифровое государственное управление (Камчатский край)"</t>
  </si>
  <si>
    <t>R2. Региональный проект "Общесистемные меры развития дорожного хозяйства Камчатского края"</t>
  </si>
  <si>
    <t>D2 Региональный проект "Информационная инфраструктура (Камчатский край)"</t>
  </si>
  <si>
    <t xml:space="preserve">
1.10.1</t>
  </si>
  <si>
    <t xml:space="preserve">
1.12.1</t>
  </si>
  <si>
    <t>Мероприятие 1.12.1 "Развитие и сопровождение региональной системы межведомственного электронного взаимодействия Камчатского края"</t>
  </si>
  <si>
    <t xml:space="preserve">
1.12.2</t>
  </si>
  <si>
    <t xml:space="preserve">
3.2.3</t>
  </si>
  <si>
    <t>Мероприятие 3.2.3 "Проведение комплекса работ по улучшению технического состояния здания КГАУ ИТЦ и благоустройству прилегающей территории"</t>
  </si>
  <si>
    <t>Министерство социального развития и труда Камчатского края
(Е.С. Меркулов)</t>
  </si>
  <si>
    <t>Детальный план-график реализации государственной программы Камчатского края 
"Информационное общество в Камчатском крае"
на 2020 год и на плановый период 2021 и 2022 годов</t>
  </si>
  <si>
    <t>Мероприятие 1.2.2 "Организация доступа в сеть Интернет на скорости 50 Мбит/с для нужд исполнительных органов государственной власти Камчатского края"</t>
  </si>
  <si>
    <t>Создание (обновление) комплексов автоматической фиксации нарушений Правил дорожного движения Российской Федерации на территории Камчатского края</t>
  </si>
  <si>
    <t>31.01.2020</t>
  </si>
  <si>
    <t>31.03.2020</t>
  </si>
  <si>
    <t>Контрольное событие программы 1.5: Подписан акт выполненных работ по проектированию ситуационного центра Губернатора Камчатского края</t>
  </si>
  <si>
    <t>31.05.2020</t>
  </si>
  <si>
    <t>31.07.2020</t>
  </si>
  <si>
    <t>Контрольное событие программы 1.6: Заключён государственный контракт на сопровождение и развитие региональной информационной системы управления кадрами государственной гражданской службы Камчатского края</t>
  </si>
  <si>
    <t>Контрольное событие программы 1.7: Подписан акт выполненных работ по промежуточному этапу перехода на российское программное обеспечение в исполнительных органах государственной власти Камчатского края</t>
  </si>
  <si>
    <t>Контрольное событие программы 1.8: Заключён государственный контракт на оказание услуг по предоставлению (продлению) права использования программного обеспечения системы контент фильтрации и обнаружения вторжения</t>
  </si>
  <si>
    <t>30.09.2020</t>
  </si>
  <si>
    <t>30.11.2020</t>
  </si>
  <si>
    <t>Контрольное событие программы 1.10: Запуск ВОЛС «Усть-Большерецк – Озерновский (Запорожье)»</t>
  </si>
  <si>
    <t>Контрольное событие программы 1.9. Завершено подключение социально-значимых объектов в Камчатском крае к сети Интернет, запланированных на 2-й этап</t>
  </si>
  <si>
    <t>31.12.2020</t>
  </si>
  <si>
    <t>Контрольное событие программы 2.1: Подписан акт выполненных работ по государственному контракту (договору) на сопровождение государственной информационной системы Камчатского края «Инфраструктура пространственных данных Камчатского края»</t>
  </si>
  <si>
    <t>30.04.2020</t>
  </si>
  <si>
    <t>Разработан проект ситуационного центра Губернатора Камчатского края</t>
  </si>
  <si>
    <t xml:space="preserve">
1.8.2</t>
  </si>
  <si>
    <t xml:space="preserve">
Мероприятие 1.8.2 "Развитие сети волоконно-оптических линий связи на территории Камчатского края"</t>
  </si>
  <si>
    <t xml:space="preserve">
Мероприятие 1.8.1 "Содействие подключению к сети Интернет (за счёт федерального бюджета) социально значимых объектов, расположенных на территории Камчатского края"</t>
  </si>
  <si>
    <t>Автоматизация приоритетных видов регионального государственного контроля (надзора) в целях внедрения риск-ориентированного подхода</t>
  </si>
  <si>
    <t>Мероприятие 3.4.1. "Создание (обновление) комплексов автоматической фиксации нарушений Правил дорожного движения Российской Федерации на территории Камчатского края"</t>
  </si>
  <si>
    <t>Контрольное событие программы 1.4: Заключён государственный контракт на сопровождение официального сайта исполнительных органов государственной власти Камчатского края в информационно-телекоммуникационной сети «Интернет»</t>
  </si>
  <si>
    <t>Подключено к сети Интернет 59 социально-значимых объектов на территории Камчатского края в 2020 году</t>
  </si>
  <si>
    <t xml:space="preserve">
Мероприятие 1.10.1 "Переход исполнительных органов государственной власти Камчатского края на преимущественной использование российского программного обеспечения</t>
  </si>
  <si>
    <t xml:space="preserve">
1.12.3</t>
  </si>
  <si>
    <t xml:space="preserve">
Мероприятие 1.12.3 "Автоматизация приоритетных видов регионального государственного контроля (надзора) в целях внедрения риск-ориентированного подхода"</t>
  </si>
  <si>
    <t xml:space="preserve">
Мероприятие 1.12.4 "Доработка существующей региональной ведомственной информационной системы автоматизации контрольно-надзорной деятельности Инспекции государственного строительного надзора Камчатского края с целью интеграции с ТОР КНД и (или) ФГИС ЕРП, в том числе закупка АРМ и обеспечение мер защиты информации"</t>
  </si>
  <si>
    <t xml:space="preserve">
1.12.4
</t>
  </si>
  <si>
    <t xml:space="preserve">
1.12.5
</t>
  </si>
  <si>
    <t xml:space="preserve">
Мероприятие 1.12.5 "Доработка существующей региональной ведомственной информационной системы автоматизации контрольно-надзорной деятельности Государственной жилищной инспекции Камчатского края с целью интеграции с ТОР КНД и (или) ФГИС ЕРП, в том числе закупка АРМ и обеспечение мер защиты информации"</t>
  </si>
  <si>
    <t>Мероприятие 1.12.2 "Обеспечение развития системы межведомственного электронного взаимодействия в Камчатского края"</t>
  </si>
  <si>
    <t>Госжилинспекция (федеральный бюджет)</t>
  </si>
  <si>
    <t>Госжилинспекция (краевой бюджет)</t>
  </si>
  <si>
    <t>Инспекция госстройнадзора (федеральный бюджет)</t>
  </si>
  <si>
    <t>Инспекция госстройнадзора (краевой бюджет)</t>
  </si>
  <si>
    <t xml:space="preserve">
1.6.11</t>
  </si>
  <si>
    <t>Обеспечение непрерывной и бесперебойной работы системы электронного документооборота Камчатского края</t>
  </si>
  <si>
    <t>Мероприятие 1.6.12 "Создание, развитие и сопровождение ЗАЛАМИ"</t>
  </si>
  <si>
    <t xml:space="preserve">
1.6.12</t>
  </si>
  <si>
    <t xml:space="preserve">
1.6.7
</t>
  </si>
  <si>
    <t xml:space="preserve">
Мероприятие 1.6.7 "Создание, развитие и сопровождение государственной информационной системы Камчатского края в области государственной гражданской службы Камчатского края "Единая краевая кадровая информационная система"</t>
  </si>
  <si>
    <t>Данные минфина</t>
  </si>
  <si>
    <t>».</t>
  </si>
  <si>
    <t>Мероприятие 1.6.11 "Создание, развитие и сопровождение государственной информационной системы Камчатского края "Единая система электронного документооборота Камчатского края"</t>
  </si>
  <si>
    <t xml:space="preserve">Инспекция государственного строительного надзора Камчатского края
</t>
  </si>
  <si>
    <t xml:space="preserve">Государственная жилищная инспекция Камчатского края
</t>
  </si>
  <si>
    <t>Агентство по информатизации и связи Камчатского края
(Н.В. Киселев)</t>
  </si>
  <si>
    <t>Агентство по информатизации и связи Камчатского края
(Н.В. Киселев)
КГАУ "Информационно-технологический центр Камчатского края"
(Н.Е. Шарипов)</t>
  </si>
  <si>
    <t>Агентство по информатизации и связи Камчатского края
(А.В. Егоров)</t>
  </si>
  <si>
    <t>Агентство по информатизации и связи Камчатского края
(М.П. Хамлов)
КГАУ "Информационно-технологический центр Камчатского края"
(Н.Е. Шарипов)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</si>
</sst>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р_._-;\-* #,##0.00\ _р_._-;_-* &quot;-&quot;??\ _р_._-;_-@_-"/>
    <numFmt numFmtId="164" formatCode="_-* #,##0.00_р_._-;\-* #,##0.00_р_._-;_-* &quot;-&quot;??_р_._-;_-@_-"/>
    <numFmt numFmtId="165" formatCode="#,##0.00000"/>
    <numFmt numFmtId="166" formatCode="[Blue]#,##0.00000;[Red]\ \-#,##0.00000;[Black]General"/>
  </numFmts>
  <fonts count="1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.5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 val="doubleAccounting"/>
      <sz val="7.5"/>
      <name val="Times New Roman"/>
      <family val="1"/>
      <charset val="204"/>
    </font>
    <font>
      <u val="singleAccounting"/>
      <sz val="7.5"/>
      <name val="Times New Roman"/>
      <family val="1"/>
      <charset val="204"/>
    </font>
    <font>
      <b/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7"/>
      <name val="Times New Roman"/>
      <family val="1"/>
      <charset val="204"/>
    </font>
    <font>
      <sz val="12"/>
      <name val="Times New Roman"/>
      <family val="1"/>
      <charset val="204"/>
    </font>
    <font>
      <sz val="7.5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6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5" fillId="0" borderId="0"/>
    <xf numFmtId="0" fontId="12" fillId="0" borderId="0"/>
    <xf numFmtId="43" fontId="1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166" fontId="10" fillId="0" borderId="16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8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165" fontId="2" fillId="0" borderId="4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5" fontId="2" fillId="0" borderId="7" xfId="0" applyNumberFormat="1" applyFont="1" applyFill="1" applyBorder="1" applyAlignment="1">
      <alignment horizontal="right" vertical="top"/>
    </xf>
    <xf numFmtId="165" fontId="9" fillId="0" borderId="4" xfId="0" applyNumberFormat="1" applyFont="1" applyFill="1" applyBorder="1" applyAlignment="1">
      <alignment horizontal="right" vertical="top" wrapText="1"/>
    </xf>
    <xf numFmtId="165" fontId="9" fillId="0" borderId="7" xfId="0" applyNumberFormat="1" applyFont="1" applyFill="1" applyBorder="1" applyAlignment="1">
      <alignment horizontal="right" vertical="top" wrapText="1"/>
    </xf>
    <xf numFmtId="165" fontId="2" fillId="0" borderId="4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horizontal="right" vertical="top" wrapText="1"/>
    </xf>
    <xf numFmtId="165" fontId="10" fillId="0" borderId="4" xfId="0" applyNumberFormat="1" applyFont="1" applyFill="1" applyBorder="1" applyAlignment="1">
      <alignment vertical="top"/>
    </xf>
    <xf numFmtId="49" fontId="2" fillId="0" borderId="9" xfId="0" applyNumberFormat="1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top"/>
    </xf>
    <xf numFmtId="0" fontId="10" fillId="0" borderId="3" xfId="0" applyFont="1" applyFill="1" applyBorder="1" applyAlignment="1">
      <alignment vertical="top"/>
    </xf>
    <xf numFmtId="49" fontId="2" fillId="0" borderId="11" xfId="0" applyNumberFormat="1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 wrapText="1"/>
    </xf>
    <xf numFmtId="165" fontId="10" fillId="0" borderId="20" xfId="0" applyNumberFormat="1" applyFont="1" applyFill="1" applyBorder="1" applyAlignment="1">
      <alignment vertical="top"/>
    </xf>
    <xf numFmtId="166" fontId="10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25" xfId="0" applyFont="1" applyFill="1" applyBorder="1" applyAlignment="1">
      <alignment vertical="top"/>
    </xf>
    <xf numFmtId="165" fontId="10" fillId="0" borderId="29" xfId="0" applyNumberFormat="1" applyFont="1" applyFill="1" applyBorder="1" applyAlignment="1">
      <alignment vertical="top"/>
    </xf>
    <xf numFmtId="0" fontId="10" fillId="0" borderId="0" xfId="0" applyFont="1" applyFill="1" applyAlignment="1">
      <alignment horizontal="center" vertical="top"/>
    </xf>
    <xf numFmtId="165" fontId="2" fillId="0" borderId="4" xfId="4" applyNumberFormat="1" applyFont="1" applyFill="1" applyBorder="1" applyAlignment="1" applyProtection="1">
      <alignment horizontal="right" vertical="top" wrapText="1"/>
      <protection locked="0"/>
    </xf>
    <xf numFmtId="0" fontId="17" fillId="0" borderId="38" xfId="0" applyFont="1" applyFill="1" applyBorder="1" applyAlignment="1">
      <alignment horizontal="left" vertical="top"/>
    </xf>
    <xf numFmtId="0" fontId="17" fillId="0" borderId="38" xfId="0" applyFont="1" applyFill="1" applyBorder="1" applyAlignment="1">
      <alignment vertical="top"/>
    </xf>
    <xf numFmtId="0" fontId="17" fillId="0" borderId="38" xfId="0" applyFont="1" applyFill="1" applyBorder="1" applyAlignment="1">
      <alignment horizontal="center" vertical="top" wrapText="1"/>
    </xf>
    <xf numFmtId="0" fontId="17" fillId="0" borderId="38" xfId="0" applyFont="1" applyFill="1" applyBorder="1" applyAlignment="1">
      <alignment vertical="top" wrapText="1"/>
    </xf>
    <xf numFmtId="0" fontId="17" fillId="0" borderId="38" xfId="0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vertical="top"/>
    </xf>
    <xf numFmtId="165" fontId="10" fillId="0" borderId="30" xfId="0" applyNumberFormat="1" applyFont="1" applyFill="1" applyBorder="1" applyAlignment="1">
      <alignment vertical="top"/>
    </xf>
    <xf numFmtId="0" fontId="2" fillId="0" borderId="36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/>
    </xf>
    <xf numFmtId="0" fontId="10" fillId="0" borderId="36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0" fillId="0" borderId="40" xfId="0" applyFont="1" applyFill="1" applyBorder="1" applyAlignment="1">
      <alignment vertical="top"/>
    </xf>
    <xf numFmtId="49" fontId="2" fillId="0" borderId="39" xfId="0" applyNumberFormat="1" applyFont="1" applyFill="1" applyBorder="1" applyAlignment="1">
      <alignment vertical="top" wrapText="1"/>
    </xf>
    <xf numFmtId="49" fontId="2" fillId="0" borderId="16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/>
    </xf>
    <xf numFmtId="49" fontId="2" fillId="0" borderId="4" xfId="0" applyNumberFormat="1" applyFont="1" applyFill="1" applyBorder="1" applyAlignment="1">
      <alignment vertical="top" wrapText="1"/>
    </xf>
    <xf numFmtId="49" fontId="2" fillId="0" borderId="33" xfId="0" applyNumberFormat="1" applyFont="1" applyFill="1" applyBorder="1" applyAlignment="1">
      <alignment vertical="top" wrapText="1"/>
    </xf>
    <xf numFmtId="49" fontId="2" fillId="0" borderId="21" xfId="0" applyNumberFormat="1" applyFont="1" applyFill="1" applyBorder="1" applyAlignment="1">
      <alignment vertical="top" wrapText="1"/>
    </xf>
    <xf numFmtId="49" fontId="2" fillId="0" borderId="33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39" xfId="0" applyNumberFormat="1" applyFont="1" applyFill="1" applyBorder="1" applyAlignment="1">
      <alignment horizontal="left" wrapText="1"/>
    </xf>
    <xf numFmtId="0" fontId="10" fillId="0" borderId="41" xfId="0" applyFont="1" applyFill="1" applyBorder="1" applyAlignment="1">
      <alignment vertical="top"/>
    </xf>
    <xf numFmtId="0" fontId="16" fillId="0" borderId="1" xfId="0" applyFont="1" applyFill="1" applyBorder="1" applyAlignment="1">
      <alignment wrapText="1"/>
    </xf>
    <xf numFmtId="165" fontId="16" fillId="0" borderId="2" xfId="0" applyNumberFormat="1" applyFont="1" applyFill="1" applyBorder="1" applyAlignment="1"/>
    <xf numFmtId="165" fontId="16" fillId="0" borderId="22" xfId="0" applyNumberFormat="1" applyFont="1" applyFill="1" applyBorder="1" applyAlignment="1"/>
    <xf numFmtId="165" fontId="10" fillId="0" borderId="6" xfId="0" applyNumberFormat="1" applyFont="1" applyFill="1" applyBorder="1" applyAlignment="1">
      <alignment vertical="top"/>
    </xf>
    <xf numFmtId="165" fontId="10" fillId="0" borderId="23" xfId="0" applyNumberFormat="1" applyFont="1" applyFill="1" applyBorder="1" applyAlignment="1">
      <alignment vertical="top"/>
    </xf>
    <xf numFmtId="0" fontId="10" fillId="0" borderId="45" xfId="0" applyFont="1" applyFill="1" applyBorder="1" applyAlignment="1">
      <alignment vertical="top"/>
    </xf>
    <xf numFmtId="165" fontId="10" fillId="0" borderId="5" xfId="0" applyNumberFormat="1" applyFont="1" applyFill="1" applyBorder="1" applyAlignment="1">
      <alignment vertical="top"/>
    </xf>
    <xf numFmtId="165" fontId="10" fillId="0" borderId="46" xfId="0" applyNumberFormat="1" applyFont="1" applyFill="1" applyBorder="1" applyAlignment="1">
      <alignment vertical="top"/>
    </xf>
    <xf numFmtId="49" fontId="2" fillId="0" borderId="16" xfId="0" applyNumberFormat="1" applyFont="1" applyFill="1" applyBorder="1" applyAlignment="1">
      <alignment vertical="top" wrapText="1"/>
    </xf>
    <xf numFmtId="0" fontId="3" fillId="0" borderId="26" xfId="0" applyFont="1" applyFill="1" applyBorder="1" applyAlignment="1">
      <alignment wrapText="1"/>
    </xf>
    <xf numFmtId="165" fontId="16" fillId="0" borderId="27" xfId="0" applyNumberFormat="1" applyFont="1" applyFill="1" applyBorder="1" applyAlignment="1"/>
    <xf numFmtId="165" fontId="16" fillId="0" borderId="28" xfId="0" applyNumberFormat="1" applyFont="1" applyFill="1" applyBorder="1" applyAlignment="1"/>
    <xf numFmtId="165" fontId="10" fillId="0" borderId="17" xfId="0" applyNumberFormat="1" applyFont="1" applyFill="1" applyBorder="1" applyAlignment="1">
      <alignment vertical="top"/>
    </xf>
    <xf numFmtId="165" fontId="10" fillId="0" borderId="47" xfId="0" applyNumberFormat="1" applyFont="1" applyFill="1" applyBorder="1" applyAlignment="1">
      <alignment vertical="top"/>
    </xf>
    <xf numFmtId="165" fontId="10" fillId="0" borderId="12" xfId="0" applyNumberFormat="1" applyFont="1" applyFill="1" applyBorder="1" applyAlignment="1">
      <alignment vertical="top"/>
    </xf>
    <xf numFmtId="165" fontId="10" fillId="0" borderId="31" xfId="0" applyNumberFormat="1" applyFont="1" applyFill="1" applyBorder="1" applyAlignment="1">
      <alignment vertical="top"/>
    </xf>
    <xf numFmtId="165" fontId="10" fillId="0" borderId="32" xfId="0" applyNumberFormat="1" applyFont="1" applyFill="1" applyBorder="1" applyAlignment="1">
      <alignment vertical="top"/>
    </xf>
    <xf numFmtId="165" fontId="10" fillId="0" borderId="48" xfId="0" applyNumberFormat="1" applyFont="1" applyFill="1" applyBorder="1" applyAlignment="1">
      <alignment vertical="top"/>
    </xf>
    <xf numFmtId="165" fontId="16" fillId="0" borderId="49" xfId="0" applyNumberFormat="1" applyFont="1" applyFill="1" applyBorder="1" applyAlignment="1"/>
    <xf numFmtId="165" fontId="10" fillId="0" borderId="50" xfId="0" applyNumberFormat="1" applyFont="1" applyFill="1" applyBorder="1" applyAlignment="1">
      <alignment vertical="top"/>
    </xf>
    <xf numFmtId="165" fontId="10" fillId="0" borderId="51" xfId="0" applyNumberFormat="1" applyFont="1" applyFill="1" applyBorder="1" applyAlignment="1">
      <alignment vertical="top"/>
    </xf>
    <xf numFmtId="165" fontId="10" fillId="0" borderId="52" xfId="0" applyNumberFormat="1" applyFont="1" applyFill="1" applyBorder="1" applyAlignment="1">
      <alignment vertical="top"/>
    </xf>
    <xf numFmtId="165" fontId="2" fillId="0" borderId="4" xfId="0" applyNumberFormat="1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center" vertical="top" wrapText="1"/>
    </xf>
    <xf numFmtId="49" fontId="18" fillId="0" borderId="8" xfId="0" applyNumberFormat="1" applyFont="1" applyFill="1" applyBorder="1" applyAlignment="1">
      <alignment horizontal="left" wrapText="1"/>
    </xf>
    <xf numFmtId="165" fontId="18" fillId="0" borderId="4" xfId="0" applyNumberFormat="1" applyFont="1" applyFill="1" applyBorder="1" applyAlignment="1">
      <alignment horizontal="right" vertical="top"/>
    </xf>
    <xf numFmtId="165" fontId="18" fillId="0" borderId="4" xfId="4" applyNumberFormat="1" applyFont="1" applyFill="1" applyBorder="1" applyAlignment="1" applyProtection="1">
      <alignment horizontal="right" vertical="top" wrapText="1"/>
      <protection locked="0"/>
    </xf>
    <xf numFmtId="166" fontId="10" fillId="0" borderId="2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22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49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20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50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6" fontId="10" fillId="0" borderId="5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49" fontId="18" fillId="0" borderId="11" xfId="0" applyNumberFormat="1" applyFont="1" applyFill="1" applyBorder="1" applyAlignment="1">
      <alignment horizontal="left" vertical="top" wrapText="1"/>
    </xf>
    <xf numFmtId="49" fontId="18" fillId="0" borderId="4" xfId="0" applyNumberFormat="1" applyFont="1" applyFill="1" applyBorder="1" applyAlignment="1">
      <alignment horizontal="left" vertical="top" wrapText="1"/>
    </xf>
    <xf numFmtId="165" fontId="18" fillId="0" borderId="4" xfId="0" applyNumberFormat="1" applyFont="1" applyFill="1" applyBorder="1" applyAlignment="1">
      <alignment horizontal="center" vertical="top" wrapText="1"/>
    </xf>
    <xf numFmtId="14" fontId="18" fillId="0" borderId="4" xfId="0" applyNumberFormat="1" applyFont="1" applyFill="1" applyBorder="1" applyAlignment="1">
      <alignment horizontal="center" vertical="top" wrapText="1"/>
    </xf>
    <xf numFmtId="14" fontId="18" fillId="0" borderId="12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14" fontId="2" fillId="0" borderId="7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wrapText="1"/>
    </xf>
    <xf numFmtId="0" fontId="2" fillId="0" borderId="43" xfId="0" applyFont="1" applyFill="1" applyBorder="1" applyAlignment="1">
      <alignment horizontal="left" wrapText="1"/>
    </xf>
    <xf numFmtId="0" fontId="2" fillId="0" borderId="44" xfId="0" applyFont="1" applyFill="1" applyBorder="1" applyAlignment="1">
      <alignment horizontal="left" wrapText="1"/>
    </xf>
    <xf numFmtId="14" fontId="9" fillId="0" borderId="4" xfId="0" applyNumberFormat="1" applyFont="1" applyFill="1" applyBorder="1" applyAlignment="1">
      <alignment horizontal="center" vertical="top" wrapText="1"/>
    </xf>
    <xf numFmtId="14" fontId="9" fillId="0" borderId="7" xfId="0" applyNumberFormat="1" applyFont="1" applyFill="1" applyBorder="1" applyAlignment="1">
      <alignment horizontal="center" vertical="top" wrapText="1"/>
    </xf>
    <xf numFmtId="14" fontId="9" fillId="0" borderId="12" xfId="0" applyNumberFormat="1" applyFont="1" applyFill="1" applyBorder="1" applyAlignment="1">
      <alignment horizontal="center" vertical="top" wrapText="1"/>
    </xf>
    <xf numFmtId="14" fontId="9" fillId="0" borderId="10" xfId="0" applyNumberFormat="1" applyFont="1" applyFill="1" applyBorder="1" applyAlignment="1">
      <alignment horizontal="center" vertical="top" wrapText="1"/>
    </xf>
    <xf numFmtId="49" fontId="9" fillId="0" borderId="11" xfId="0" applyNumberFormat="1" applyFont="1" applyFill="1" applyBorder="1" applyAlignment="1">
      <alignment horizontal="left" vertical="top" wrapText="1"/>
    </xf>
    <xf numFmtId="49" fontId="9" fillId="0" borderId="4" xfId="0" applyNumberFormat="1" applyFon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horizontal="left" wrapText="1"/>
    </xf>
    <xf numFmtId="49" fontId="9" fillId="0" borderId="14" xfId="0" applyNumberFormat="1" applyFont="1" applyFill="1" applyBorder="1" applyAlignment="1">
      <alignment horizontal="left" wrapText="1"/>
    </xf>
    <xf numFmtId="165" fontId="9" fillId="0" borderId="4" xfId="0" applyNumberFormat="1" applyFont="1" applyFill="1" applyBorder="1" applyAlignment="1">
      <alignment horizontal="center" vertical="top" wrapText="1"/>
    </xf>
    <xf numFmtId="165" fontId="9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5" xfId="0" applyNumberFormat="1" applyFont="1" applyFill="1" applyBorder="1" applyAlignment="1">
      <alignment horizontal="center" vertical="top" wrapText="1"/>
    </xf>
    <xf numFmtId="14" fontId="2" fillId="0" borderId="33" xfId="0" applyNumberFormat="1" applyFont="1" applyFill="1" applyBorder="1" applyAlignment="1">
      <alignment horizontal="center" vertical="top" wrapText="1"/>
    </xf>
    <xf numFmtId="14" fontId="2" fillId="0" borderId="17" xfId="0" applyNumberFormat="1" applyFont="1" applyFill="1" applyBorder="1" applyAlignment="1">
      <alignment horizontal="center" vertical="top" wrapText="1"/>
    </xf>
    <xf numFmtId="14" fontId="2" fillId="0" borderId="18" xfId="0" applyNumberFormat="1" applyFont="1" applyFill="1" applyBorder="1" applyAlignment="1">
      <alignment horizontal="center" vertical="top" wrapText="1"/>
    </xf>
    <xf numFmtId="14" fontId="2" fillId="0" borderId="21" xfId="0" applyNumberFormat="1" applyFont="1" applyFill="1" applyBorder="1" applyAlignment="1">
      <alignment horizontal="center" vertical="top" wrapText="1"/>
    </xf>
    <xf numFmtId="14" fontId="2" fillId="0" borderId="19" xfId="0" applyNumberFormat="1" applyFont="1" applyFill="1" applyBorder="1" applyAlignment="1">
      <alignment horizontal="center" vertical="top" wrapText="1"/>
    </xf>
    <xf numFmtId="14" fontId="2" fillId="0" borderId="16" xfId="0" applyNumberFormat="1" applyFont="1" applyFill="1" applyBorder="1" applyAlignment="1">
      <alignment horizontal="center" vertical="top" wrapText="1"/>
    </xf>
    <xf numFmtId="49" fontId="9" fillId="0" borderId="9" xfId="0" applyNumberFormat="1" applyFont="1" applyFill="1" applyBorder="1" applyAlignment="1">
      <alignment horizontal="left" vertical="top" wrapText="1"/>
    </xf>
    <xf numFmtId="49" fontId="9" fillId="0" borderId="7" xfId="0" applyNumberFormat="1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5" fontId="2" fillId="0" borderId="15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49" fontId="9" fillId="0" borderId="8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 3 2" xfId="5"/>
    <cellStyle name="Обычный 2 3 3" xfId="6"/>
    <cellStyle name="Обычный 2 4" xfId="7"/>
    <cellStyle name="Обычный 2 5" xfId="8"/>
    <cellStyle name="Обычный 2 6" xfId="9"/>
    <cellStyle name="Обычный 3" xfId="10"/>
    <cellStyle name="Обычный 3 2" xfId="11"/>
    <cellStyle name="Обычный 4" xfId="12"/>
    <cellStyle name="Обычный 5" xfId="13"/>
    <cellStyle name="Обычный 6" xfId="14"/>
    <cellStyle name="Финансовый 2" xfId="15"/>
    <cellStyle name="Финансовый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662609</xdr:colOff>
      <xdr:row>0</xdr:row>
      <xdr:rowOff>1</xdr:rowOff>
    </xdr:from>
    <xdr:ext cx="2299666" cy="1971260"/>
    <xdr:sp macro="" textlink="">
      <xdr:nvSpPr>
        <xdr:cNvPr id="2" name="Прямоугольник 1"/>
        <xdr:cNvSpPr/>
      </xdr:nvSpPr>
      <xdr:spPr>
        <a:xfrm>
          <a:off x="7595152" y="1"/>
          <a:ext cx="2299666" cy="1971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0" tIns="0" rIns="0" bIns="0" rtlCol="0" anchor="t">
          <a:noAutofit/>
        </a:bodyPr>
        <a:lstStyle/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к приказу Агентства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 информатизации и связи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Камчатского края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07.08.2020 №</a:t>
          </a:r>
          <a:r>
            <a: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80</a:t>
          </a:r>
          <a:r>
            <a: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</a:t>
          </a:r>
        </a:p>
        <a:p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«Приложение к приказу Агентства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 информатизации и связи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Камчатского края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27.12.2019 №</a:t>
          </a:r>
          <a:r>
            <a: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109</a:t>
          </a:r>
          <a:r>
            <a: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u-RU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</a:t>
          </a:r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2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  <pageSetUpPr fitToPage="1"/>
  </sheetPr>
  <dimension ref="A1:GD1024"/>
  <sheetViews>
    <sheetView showGridLines="0" showZeros="0" tabSelected="1" view="pageBreakPreview" zoomScale="115" zoomScaleNormal="115" zoomScaleSheetLayoutView="115" workbookViewId="0">
      <selection activeCell="G503" sqref="G503:G509"/>
    </sheetView>
  </sheetViews>
  <sheetFormatPr defaultRowHeight="12.75" outlineLevelCol="1" x14ac:dyDescent="0.2"/>
  <cols>
    <col min="1" max="1" width="4.85546875" style="3" customWidth="1"/>
    <col min="2" max="2" width="38.140625" style="1" customWidth="1"/>
    <col min="3" max="3" width="11.7109375" style="1" customWidth="1" outlineLevel="1"/>
    <col min="4" max="6" width="10.140625" style="5" customWidth="1" outlineLevel="1"/>
    <col min="7" max="7" width="18.7109375" style="42" customWidth="1"/>
    <col min="8" max="8" width="22.7109375" style="41" customWidth="1"/>
    <col min="9" max="9" width="9.140625" style="2" customWidth="1"/>
    <col min="10" max="10" width="12.140625" style="41" customWidth="1"/>
    <col min="11" max="16384" width="9.140625" style="5"/>
  </cols>
  <sheetData>
    <row r="1" spans="1:186" ht="155.25" customHeight="1" x14ac:dyDescent="0.2">
      <c r="A1" s="38"/>
      <c r="B1" s="5"/>
      <c r="C1" s="5"/>
      <c r="G1" s="5"/>
      <c r="H1" s="39"/>
      <c r="I1" s="40"/>
      <c r="J1" s="39"/>
    </row>
    <row r="2" spans="1:186" ht="60" customHeight="1" x14ac:dyDescent="0.3">
      <c r="A2" s="169" t="s">
        <v>178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86" s="12" customFormat="1" ht="8.25" customHeight="1" x14ac:dyDescent="0.2">
      <c r="A3" s="170" t="s">
        <v>0</v>
      </c>
      <c r="B3" s="171" t="s">
        <v>27</v>
      </c>
      <c r="C3" s="175" t="s">
        <v>114</v>
      </c>
      <c r="D3" s="175"/>
      <c r="E3" s="175"/>
      <c r="F3" s="175"/>
      <c r="G3" s="174" t="s">
        <v>115</v>
      </c>
      <c r="H3" s="174" t="s">
        <v>8</v>
      </c>
      <c r="I3" s="174" t="s">
        <v>7</v>
      </c>
      <c r="J3" s="167" t="s">
        <v>116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</row>
    <row r="4" spans="1:186" s="12" customFormat="1" ht="13.5" customHeight="1" x14ac:dyDescent="0.2">
      <c r="A4" s="170"/>
      <c r="B4" s="172"/>
      <c r="C4" s="176"/>
      <c r="D4" s="176"/>
      <c r="E4" s="176"/>
      <c r="F4" s="176"/>
      <c r="G4" s="174"/>
      <c r="H4" s="174"/>
      <c r="I4" s="174"/>
      <c r="J4" s="167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</row>
    <row r="5" spans="1:186" s="12" customFormat="1" ht="28.5" customHeight="1" x14ac:dyDescent="0.2">
      <c r="A5" s="170"/>
      <c r="B5" s="173"/>
      <c r="C5" s="53" t="s">
        <v>101</v>
      </c>
      <c r="D5" s="53">
        <v>2020</v>
      </c>
      <c r="E5" s="53">
        <v>2021</v>
      </c>
      <c r="F5" s="53">
        <v>2022</v>
      </c>
      <c r="G5" s="174"/>
      <c r="H5" s="174"/>
      <c r="I5" s="174"/>
      <c r="J5" s="167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</row>
    <row r="6" spans="1:186" s="4" customFormat="1" ht="10.5" x14ac:dyDescent="0.2">
      <c r="A6" s="54">
        <v>1</v>
      </c>
      <c r="B6" s="55">
        <v>2</v>
      </c>
      <c r="C6" s="55">
        <v>3</v>
      </c>
      <c r="D6" s="55">
        <v>5</v>
      </c>
      <c r="E6" s="55">
        <v>6</v>
      </c>
      <c r="F6" s="55">
        <v>6</v>
      </c>
      <c r="G6" s="55">
        <v>7</v>
      </c>
      <c r="H6" s="56">
        <v>8</v>
      </c>
      <c r="I6" s="56">
        <v>9</v>
      </c>
      <c r="J6" s="57">
        <v>10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</row>
    <row r="7" spans="1:186" s="9" customFormat="1" ht="9.75" x14ac:dyDescent="0.15">
      <c r="A7" s="168" t="s">
        <v>31</v>
      </c>
      <c r="B7" s="143"/>
      <c r="C7" s="143"/>
      <c r="D7" s="143"/>
      <c r="E7" s="143"/>
      <c r="F7" s="143"/>
      <c r="G7" s="143"/>
      <c r="H7" s="143"/>
      <c r="I7" s="143"/>
      <c r="J7" s="144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</row>
    <row r="8" spans="1:186" s="59" customFormat="1" ht="9.75" x14ac:dyDescent="0.2">
      <c r="A8" s="141" t="s">
        <v>5</v>
      </c>
      <c r="B8" s="142"/>
      <c r="C8" s="14">
        <f t="shared" ref="C8:F14" si="0">SUM(C16,C375,C418)</f>
        <v>465913.17790999997</v>
      </c>
      <c r="D8" s="14">
        <f t="shared" si="0"/>
        <v>228966.26</v>
      </c>
      <c r="E8" s="14">
        <f t="shared" si="0"/>
        <v>128662.42184</v>
      </c>
      <c r="F8" s="14">
        <f t="shared" si="0"/>
        <v>108284.49606999999</v>
      </c>
      <c r="G8" s="145"/>
      <c r="H8" s="145"/>
      <c r="I8" s="137">
        <v>41640</v>
      </c>
      <c r="J8" s="139">
        <v>44926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</row>
    <row r="9" spans="1:186" s="59" customFormat="1" ht="11.1" customHeight="1" x14ac:dyDescent="0.2">
      <c r="A9" s="141" t="s">
        <v>1</v>
      </c>
      <c r="B9" s="142"/>
      <c r="C9" s="14">
        <f t="shared" si="0"/>
        <v>12523.8</v>
      </c>
      <c r="D9" s="14">
        <f t="shared" si="0"/>
        <v>12523.8</v>
      </c>
      <c r="E9" s="14">
        <f t="shared" si="0"/>
        <v>0</v>
      </c>
      <c r="F9" s="14">
        <f t="shared" si="0"/>
        <v>0</v>
      </c>
      <c r="G9" s="145"/>
      <c r="H9" s="145"/>
      <c r="I9" s="137"/>
      <c r="J9" s="139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</row>
    <row r="10" spans="1:186" s="59" customFormat="1" ht="11.1" customHeight="1" x14ac:dyDescent="0.2">
      <c r="A10" s="141" t="s">
        <v>2</v>
      </c>
      <c r="B10" s="142"/>
      <c r="C10" s="14">
        <f t="shared" si="0"/>
        <v>453389.37790999998</v>
      </c>
      <c r="D10" s="14">
        <f t="shared" si="0"/>
        <v>216442.46</v>
      </c>
      <c r="E10" s="14">
        <f t="shared" si="0"/>
        <v>128662.42184</v>
      </c>
      <c r="F10" s="14">
        <f t="shared" si="0"/>
        <v>108284.49606999999</v>
      </c>
      <c r="G10" s="145"/>
      <c r="H10" s="145"/>
      <c r="I10" s="137"/>
      <c r="J10" s="139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</row>
    <row r="11" spans="1:186" s="59" customFormat="1" ht="11.1" customHeight="1" x14ac:dyDescent="0.2">
      <c r="A11" s="141" t="s">
        <v>3</v>
      </c>
      <c r="B11" s="142"/>
      <c r="C11" s="14">
        <f t="shared" si="0"/>
        <v>0</v>
      </c>
      <c r="D11" s="14">
        <f t="shared" si="0"/>
        <v>0</v>
      </c>
      <c r="E11" s="14">
        <f t="shared" si="0"/>
        <v>0</v>
      </c>
      <c r="F11" s="14">
        <f t="shared" si="0"/>
        <v>0</v>
      </c>
      <c r="G11" s="145"/>
      <c r="H11" s="145"/>
      <c r="I11" s="137"/>
      <c r="J11" s="139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</row>
    <row r="12" spans="1:186" s="59" customFormat="1" ht="11.1" customHeight="1" x14ac:dyDescent="0.2">
      <c r="A12" s="141" t="s">
        <v>4</v>
      </c>
      <c r="B12" s="142"/>
      <c r="C12" s="14">
        <f t="shared" si="0"/>
        <v>0</v>
      </c>
      <c r="D12" s="14">
        <f t="shared" si="0"/>
        <v>0</v>
      </c>
      <c r="E12" s="14">
        <f t="shared" si="0"/>
        <v>0</v>
      </c>
      <c r="F12" s="14">
        <f t="shared" si="0"/>
        <v>0</v>
      </c>
      <c r="G12" s="145"/>
      <c r="H12" s="145"/>
      <c r="I12" s="137"/>
      <c r="J12" s="139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</row>
    <row r="13" spans="1:186" s="59" customFormat="1" ht="11.1" customHeight="1" x14ac:dyDescent="0.2">
      <c r="A13" s="141" t="s">
        <v>28</v>
      </c>
      <c r="B13" s="142"/>
      <c r="C13" s="14">
        <f t="shared" si="0"/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145"/>
      <c r="H13" s="145"/>
      <c r="I13" s="137"/>
      <c r="J13" s="139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</row>
    <row r="14" spans="1:186" s="59" customFormat="1" ht="11.1" customHeight="1" x14ac:dyDescent="0.2">
      <c r="A14" s="160" t="s">
        <v>29</v>
      </c>
      <c r="B14" s="161"/>
      <c r="C14" s="15">
        <f t="shared" si="0"/>
        <v>0</v>
      </c>
      <c r="D14" s="15">
        <f t="shared" si="0"/>
        <v>0</v>
      </c>
      <c r="E14" s="15">
        <f t="shared" si="0"/>
        <v>0</v>
      </c>
      <c r="F14" s="15">
        <f t="shared" si="0"/>
        <v>0</v>
      </c>
      <c r="G14" s="146"/>
      <c r="H14" s="146"/>
      <c r="I14" s="138"/>
      <c r="J14" s="140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</row>
    <row r="15" spans="1:186" s="61" customFormat="1" ht="19.5" x14ac:dyDescent="0.15">
      <c r="A15" s="30" t="s">
        <v>32</v>
      </c>
      <c r="B15" s="143" t="s">
        <v>94</v>
      </c>
      <c r="C15" s="143"/>
      <c r="D15" s="143"/>
      <c r="E15" s="143"/>
      <c r="F15" s="143"/>
      <c r="G15" s="143"/>
      <c r="H15" s="143"/>
      <c r="I15" s="143"/>
      <c r="J15" s="144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</row>
    <row r="16" spans="1:186" s="59" customFormat="1" ht="9.75" x14ac:dyDescent="0.2">
      <c r="A16" s="141" t="s">
        <v>5</v>
      </c>
      <c r="B16" s="142"/>
      <c r="C16" s="14">
        <f t="shared" ref="C16:F22" si="1">SUM(C24,C40,C133,C141,C158,C257,C265,C291,C299,C316,C324)</f>
        <v>179511.13790999999</v>
      </c>
      <c r="D16" s="14">
        <f t="shared" si="1"/>
        <v>109220.8</v>
      </c>
      <c r="E16" s="14">
        <f t="shared" si="1"/>
        <v>45500.73184</v>
      </c>
      <c r="F16" s="14">
        <f t="shared" si="1"/>
        <v>24789.606070000002</v>
      </c>
      <c r="G16" s="145"/>
      <c r="H16" s="145"/>
      <c r="I16" s="137">
        <v>41640</v>
      </c>
      <c r="J16" s="139">
        <v>44926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</row>
    <row r="17" spans="1:186" s="59" customFormat="1" ht="11.1" customHeight="1" x14ac:dyDescent="0.2">
      <c r="A17" s="141" t="s">
        <v>1</v>
      </c>
      <c r="B17" s="142"/>
      <c r="C17" s="14">
        <f t="shared" si="1"/>
        <v>12523.8</v>
      </c>
      <c r="D17" s="14">
        <f t="shared" si="1"/>
        <v>12523.8</v>
      </c>
      <c r="E17" s="14">
        <f t="shared" si="1"/>
        <v>0</v>
      </c>
      <c r="F17" s="14">
        <f t="shared" si="1"/>
        <v>0</v>
      </c>
      <c r="G17" s="145"/>
      <c r="H17" s="145"/>
      <c r="I17" s="137"/>
      <c r="J17" s="139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</row>
    <row r="18" spans="1:186" s="59" customFormat="1" ht="11.1" customHeight="1" x14ac:dyDescent="0.2">
      <c r="A18" s="141" t="s">
        <v>2</v>
      </c>
      <c r="B18" s="142"/>
      <c r="C18" s="14">
        <f t="shared" si="1"/>
        <v>166987.33791</v>
      </c>
      <c r="D18" s="14">
        <f t="shared" si="1"/>
        <v>96697</v>
      </c>
      <c r="E18" s="14">
        <f t="shared" si="1"/>
        <v>45500.73184</v>
      </c>
      <c r="F18" s="14">
        <f t="shared" si="1"/>
        <v>24789.606070000002</v>
      </c>
      <c r="G18" s="145"/>
      <c r="H18" s="145"/>
      <c r="I18" s="137"/>
      <c r="J18" s="139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</row>
    <row r="19" spans="1:186" s="59" customFormat="1" ht="11.1" customHeight="1" x14ac:dyDescent="0.2">
      <c r="A19" s="141" t="s">
        <v>3</v>
      </c>
      <c r="B19" s="142"/>
      <c r="C19" s="14">
        <f t="shared" si="1"/>
        <v>0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5"/>
      <c r="H19" s="145"/>
      <c r="I19" s="137"/>
      <c r="J19" s="139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</row>
    <row r="20" spans="1:186" s="59" customFormat="1" ht="11.1" customHeight="1" x14ac:dyDescent="0.2">
      <c r="A20" s="141" t="s">
        <v>4</v>
      </c>
      <c r="B20" s="142"/>
      <c r="C20" s="14">
        <f t="shared" si="1"/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5"/>
      <c r="H20" s="145"/>
      <c r="I20" s="137"/>
      <c r="J20" s="139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</row>
    <row r="21" spans="1:186" s="59" customFormat="1" ht="11.1" customHeight="1" x14ac:dyDescent="0.2">
      <c r="A21" s="141" t="s">
        <v>28</v>
      </c>
      <c r="B21" s="142"/>
      <c r="C21" s="14">
        <f t="shared" si="1"/>
        <v>0</v>
      </c>
      <c r="D21" s="14">
        <f t="shared" si="1"/>
        <v>0</v>
      </c>
      <c r="E21" s="14">
        <f t="shared" si="1"/>
        <v>0</v>
      </c>
      <c r="F21" s="14">
        <f t="shared" si="1"/>
        <v>0</v>
      </c>
      <c r="G21" s="145"/>
      <c r="H21" s="145"/>
      <c r="I21" s="137"/>
      <c r="J21" s="139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</row>
    <row r="22" spans="1:186" s="59" customFormat="1" ht="11.1" customHeight="1" x14ac:dyDescent="0.2">
      <c r="A22" s="160" t="s">
        <v>29</v>
      </c>
      <c r="B22" s="161"/>
      <c r="C22" s="15">
        <f t="shared" si="1"/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  <c r="G22" s="146"/>
      <c r="H22" s="146"/>
      <c r="I22" s="138"/>
      <c r="J22" s="140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</row>
    <row r="23" spans="1:186" s="9" customFormat="1" ht="19.5" x14ac:dyDescent="0.15">
      <c r="A23" s="7" t="s">
        <v>33</v>
      </c>
      <c r="B23" s="113" t="s">
        <v>36</v>
      </c>
      <c r="C23" s="113"/>
      <c r="D23" s="113"/>
      <c r="E23" s="113"/>
      <c r="F23" s="113"/>
      <c r="G23" s="113"/>
      <c r="H23" s="113"/>
      <c r="I23" s="113"/>
      <c r="J23" s="114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</row>
    <row r="24" spans="1:186" s="12" customFormat="1" ht="9.75" x14ac:dyDescent="0.2">
      <c r="A24" s="115" t="s">
        <v>5</v>
      </c>
      <c r="B24" s="116"/>
      <c r="C24" s="10">
        <f t="shared" ref="C24:C30" si="2">SUM(D24,E24,F24)</f>
        <v>300</v>
      </c>
      <c r="D24" s="16">
        <f t="shared" ref="D24" si="3">SUM(D25:D30)</f>
        <v>100</v>
      </c>
      <c r="E24" s="16">
        <f t="shared" ref="E24:F24" si="4">SUM(E25:E30)</f>
        <v>100</v>
      </c>
      <c r="F24" s="16">
        <f t="shared" si="4"/>
        <v>100</v>
      </c>
      <c r="G24" s="117"/>
      <c r="H24" s="117"/>
      <c r="I24" s="118">
        <v>41640</v>
      </c>
      <c r="J24" s="119">
        <v>44926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</row>
    <row r="25" spans="1:186" s="12" customFormat="1" ht="11.1" customHeight="1" x14ac:dyDescent="0.2">
      <c r="A25" s="115" t="s">
        <v>1</v>
      </c>
      <c r="B25" s="116"/>
      <c r="C25" s="10">
        <f t="shared" si="2"/>
        <v>0</v>
      </c>
      <c r="D25" s="16">
        <f t="shared" ref="D25:E25" si="5">SUM(,D33,)</f>
        <v>0</v>
      </c>
      <c r="E25" s="16">
        <f t="shared" si="5"/>
        <v>0</v>
      </c>
      <c r="F25" s="16">
        <f t="shared" ref="F25:F30" si="6">SUM(,F33,)</f>
        <v>0</v>
      </c>
      <c r="G25" s="117"/>
      <c r="H25" s="117"/>
      <c r="I25" s="118"/>
      <c r="J25" s="11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</row>
    <row r="26" spans="1:186" s="12" customFormat="1" ht="11.1" customHeight="1" x14ac:dyDescent="0.2">
      <c r="A26" s="115" t="s">
        <v>2</v>
      </c>
      <c r="B26" s="116"/>
      <c r="C26" s="10">
        <f t="shared" si="2"/>
        <v>300</v>
      </c>
      <c r="D26" s="16">
        <f t="shared" ref="D26:E26" si="7">SUM(,D34,)</f>
        <v>100</v>
      </c>
      <c r="E26" s="16">
        <f t="shared" si="7"/>
        <v>100</v>
      </c>
      <c r="F26" s="16">
        <f t="shared" si="6"/>
        <v>100</v>
      </c>
      <c r="G26" s="117"/>
      <c r="H26" s="117"/>
      <c r="I26" s="118"/>
      <c r="J26" s="11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</row>
    <row r="27" spans="1:186" s="12" customFormat="1" ht="11.1" customHeight="1" x14ac:dyDescent="0.2">
      <c r="A27" s="115" t="s">
        <v>3</v>
      </c>
      <c r="B27" s="116"/>
      <c r="C27" s="10">
        <f t="shared" si="2"/>
        <v>0</v>
      </c>
      <c r="D27" s="16">
        <f t="shared" ref="D27:E27" si="8">SUM(,D35,)</f>
        <v>0</v>
      </c>
      <c r="E27" s="16">
        <f t="shared" si="8"/>
        <v>0</v>
      </c>
      <c r="F27" s="16">
        <f t="shared" si="6"/>
        <v>0</v>
      </c>
      <c r="G27" s="117"/>
      <c r="H27" s="117"/>
      <c r="I27" s="118"/>
      <c r="J27" s="11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</row>
    <row r="28" spans="1:186" s="12" customFormat="1" ht="11.1" customHeight="1" x14ac:dyDescent="0.2">
      <c r="A28" s="115" t="s">
        <v>4</v>
      </c>
      <c r="B28" s="116"/>
      <c r="C28" s="10">
        <f t="shared" si="2"/>
        <v>0</v>
      </c>
      <c r="D28" s="16">
        <f t="shared" ref="D28:E28" si="9">SUM(,D36,)</f>
        <v>0</v>
      </c>
      <c r="E28" s="16">
        <f t="shared" si="9"/>
        <v>0</v>
      </c>
      <c r="F28" s="16">
        <f t="shared" si="6"/>
        <v>0</v>
      </c>
      <c r="G28" s="117"/>
      <c r="H28" s="117"/>
      <c r="I28" s="118"/>
      <c r="J28" s="11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</row>
    <row r="29" spans="1:186" s="12" customFormat="1" ht="11.1" customHeight="1" x14ac:dyDescent="0.2">
      <c r="A29" s="115" t="s">
        <v>28</v>
      </c>
      <c r="B29" s="116"/>
      <c r="C29" s="10">
        <f t="shared" si="2"/>
        <v>0</v>
      </c>
      <c r="D29" s="16">
        <f t="shared" ref="D29:E29" si="10">SUM(,D37,)</f>
        <v>0</v>
      </c>
      <c r="E29" s="16">
        <f t="shared" si="10"/>
        <v>0</v>
      </c>
      <c r="F29" s="16">
        <f t="shared" si="6"/>
        <v>0</v>
      </c>
      <c r="G29" s="117"/>
      <c r="H29" s="117"/>
      <c r="I29" s="118"/>
      <c r="J29" s="11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</row>
    <row r="30" spans="1:186" s="12" customFormat="1" ht="11.1" customHeight="1" x14ac:dyDescent="0.2">
      <c r="A30" s="133" t="s">
        <v>29</v>
      </c>
      <c r="B30" s="128"/>
      <c r="C30" s="13">
        <f t="shared" si="2"/>
        <v>0</v>
      </c>
      <c r="D30" s="17">
        <f t="shared" ref="D30:E30" si="11">SUM(,D38,)</f>
        <v>0</v>
      </c>
      <c r="E30" s="17">
        <f t="shared" si="11"/>
        <v>0</v>
      </c>
      <c r="F30" s="17">
        <f t="shared" si="6"/>
        <v>0</v>
      </c>
      <c r="G30" s="127"/>
      <c r="H30" s="127"/>
      <c r="I30" s="131"/>
      <c r="J30" s="13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</row>
    <row r="31" spans="1:186" s="9" customFormat="1" ht="19.5" x14ac:dyDescent="0.15">
      <c r="A31" s="7" t="s">
        <v>30</v>
      </c>
      <c r="B31" s="113" t="s">
        <v>150</v>
      </c>
      <c r="C31" s="113"/>
      <c r="D31" s="113"/>
      <c r="E31" s="113"/>
      <c r="F31" s="113"/>
      <c r="G31" s="113"/>
      <c r="H31" s="113"/>
      <c r="I31" s="113"/>
      <c r="J31" s="11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</row>
    <row r="32" spans="1:186" s="63" customFormat="1" ht="12" customHeight="1" x14ac:dyDescent="0.2">
      <c r="A32" s="115" t="s">
        <v>5</v>
      </c>
      <c r="B32" s="116"/>
      <c r="C32" s="10">
        <f t="shared" ref="C32:C38" si="12">SUM(D32,E32,F32)</f>
        <v>300</v>
      </c>
      <c r="D32" s="10">
        <f t="shared" ref="D32" si="13">SUM(D33:D38)</f>
        <v>100</v>
      </c>
      <c r="E32" s="10">
        <f t="shared" ref="E32:F32" si="14">SUM(E33:E38)</f>
        <v>100</v>
      </c>
      <c r="F32" s="10">
        <f t="shared" si="14"/>
        <v>100</v>
      </c>
      <c r="G32" s="164" t="s">
        <v>15</v>
      </c>
      <c r="H32" s="117" t="s">
        <v>93</v>
      </c>
      <c r="I32" s="152">
        <v>43831</v>
      </c>
      <c r="J32" s="155">
        <v>44926</v>
      </c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</row>
    <row r="33" spans="1:186" s="12" customFormat="1" ht="11.1" customHeight="1" x14ac:dyDescent="0.2">
      <c r="A33" s="115" t="s">
        <v>1</v>
      </c>
      <c r="B33" s="116"/>
      <c r="C33" s="10">
        <f t="shared" si="12"/>
        <v>0</v>
      </c>
      <c r="D33" s="10"/>
      <c r="E33" s="10"/>
      <c r="F33" s="10"/>
      <c r="G33" s="165"/>
      <c r="H33" s="117"/>
      <c r="I33" s="153"/>
      <c r="J33" s="156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</row>
    <row r="34" spans="1:186" s="12" customFormat="1" ht="11.1" customHeight="1" x14ac:dyDescent="0.2">
      <c r="A34" s="115" t="s">
        <v>2</v>
      </c>
      <c r="B34" s="116"/>
      <c r="C34" s="10">
        <f t="shared" si="12"/>
        <v>300</v>
      </c>
      <c r="D34" s="10">
        <v>100</v>
      </c>
      <c r="E34" s="10">
        <v>100</v>
      </c>
      <c r="F34" s="10">
        <v>100</v>
      </c>
      <c r="G34" s="165"/>
      <c r="H34" s="117"/>
      <c r="I34" s="153"/>
      <c r="J34" s="156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</row>
    <row r="35" spans="1:186" s="12" customFormat="1" ht="11.1" customHeight="1" x14ac:dyDescent="0.2">
      <c r="A35" s="115" t="s">
        <v>3</v>
      </c>
      <c r="B35" s="116"/>
      <c r="C35" s="10">
        <f t="shared" si="12"/>
        <v>0</v>
      </c>
      <c r="D35" s="10"/>
      <c r="E35" s="10"/>
      <c r="F35" s="10"/>
      <c r="G35" s="165"/>
      <c r="H35" s="117"/>
      <c r="I35" s="153"/>
      <c r="J35" s="156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</row>
    <row r="36" spans="1:186" s="12" customFormat="1" ht="11.1" customHeight="1" x14ac:dyDescent="0.2">
      <c r="A36" s="115" t="s">
        <v>4</v>
      </c>
      <c r="B36" s="116"/>
      <c r="C36" s="10">
        <f t="shared" si="12"/>
        <v>0</v>
      </c>
      <c r="D36" s="10"/>
      <c r="E36" s="10"/>
      <c r="F36" s="10"/>
      <c r="G36" s="165"/>
      <c r="H36" s="117"/>
      <c r="I36" s="153"/>
      <c r="J36" s="156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</row>
    <row r="37" spans="1:186" s="12" customFormat="1" ht="11.1" customHeight="1" x14ac:dyDescent="0.2">
      <c r="A37" s="115" t="s">
        <v>28</v>
      </c>
      <c r="B37" s="116"/>
      <c r="C37" s="10">
        <f t="shared" si="12"/>
        <v>0</v>
      </c>
      <c r="D37" s="10"/>
      <c r="E37" s="10"/>
      <c r="F37" s="10"/>
      <c r="G37" s="165"/>
      <c r="H37" s="117"/>
      <c r="I37" s="153"/>
      <c r="J37" s="156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</row>
    <row r="38" spans="1:186" s="12" customFormat="1" ht="11.1" customHeight="1" x14ac:dyDescent="0.2">
      <c r="A38" s="115" t="s">
        <v>29</v>
      </c>
      <c r="B38" s="116"/>
      <c r="C38" s="10">
        <f t="shared" si="12"/>
        <v>0</v>
      </c>
      <c r="D38" s="10"/>
      <c r="E38" s="10"/>
      <c r="F38" s="10"/>
      <c r="G38" s="166"/>
      <c r="H38" s="117"/>
      <c r="I38" s="159"/>
      <c r="J38" s="158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</row>
    <row r="39" spans="1:186" s="9" customFormat="1" ht="19.5" x14ac:dyDescent="0.15">
      <c r="A39" s="7" t="s">
        <v>35</v>
      </c>
      <c r="B39" s="113" t="s">
        <v>37</v>
      </c>
      <c r="C39" s="113"/>
      <c r="D39" s="113"/>
      <c r="E39" s="113"/>
      <c r="F39" s="113"/>
      <c r="G39" s="113"/>
      <c r="H39" s="113"/>
      <c r="I39" s="113"/>
      <c r="J39" s="114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</row>
    <row r="40" spans="1:186" s="12" customFormat="1" ht="9.75" x14ac:dyDescent="0.2">
      <c r="A40" s="115" t="s">
        <v>5</v>
      </c>
      <c r="B40" s="116"/>
      <c r="C40" s="16">
        <f t="shared" ref="C40:F46" si="15">SUM(C48,C57,C66,C75,,C83,C91,C99,C107,C116,C125,,,)</f>
        <v>35190.699999999997</v>
      </c>
      <c r="D40" s="16">
        <f t="shared" si="15"/>
        <v>16690.7</v>
      </c>
      <c r="E40" s="16">
        <f t="shared" si="15"/>
        <v>9250</v>
      </c>
      <c r="F40" s="16">
        <f t="shared" si="15"/>
        <v>9250</v>
      </c>
      <c r="G40" s="117"/>
      <c r="H40" s="117"/>
      <c r="I40" s="118">
        <v>41640</v>
      </c>
      <c r="J40" s="119">
        <v>44926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</row>
    <row r="41" spans="1:186" s="12" customFormat="1" ht="11.1" customHeight="1" x14ac:dyDescent="0.2">
      <c r="A41" s="115" t="s">
        <v>1</v>
      </c>
      <c r="B41" s="116"/>
      <c r="C41" s="16">
        <f t="shared" si="15"/>
        <v>0</v>
      </c>
      <c r="D41" s="16">
        <f t="shared" si="15"/>
        <v>0</v>
      </c>
      <c r="E41" s="16">
        <f t="shared" si="15"/>
        <v>0</v>
      </c>
      <c r="F41" s="16">
        <f t="shared" si="15"/>
        <v>0</v>
      </c>
      <c r="G41" s="117"/>
      <c r="H41" s="117"/>
      <c r="I41" s="118"/>
      <c r="J41" s="119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</row>
    <row r="42" spans="1:186" s="12" customFormat="1" ht="11.1" customHeight="1" x14ac:dyDescent="0.2">
      <c r="A42" s="115" t="s">
        <v>2</v>
      </c>
      <c r="B42" s="116"/>
      <c r="C42" s="16">
        <f t="shared" si="15"/>
        <v>35190.699999999997</v>
      </c>
      <c r="D42" s="16">
        <f t="shared" si="15"/>
        <v>16690.7</v>
      </c>
      <c r="E42" s="16">
        <f t="shared" si="15"/>
        <v>9250</v>
      </c>
      <c r="F42" s="16">
        <f t="shared" si="15"/>
        <v>9250</v>
      </c>
      <c r="G42" s="117"/>
      <c r="H42" s="117"/>
      <c r="I42" s="118"/>
      <c r="J42" s="119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</row>
    <row r="43" spans="1:186" s="12" customFormat="1" ht="11.1" customHeight="1" x14ac:dyDescent="0.2">
      <c r="A43" s="115" t="s">
        <v>3</v>
      </c>
      <c r="B43" s="116"/>
      <c r="C43" s="16">
        <f t="shared" si="15"/>
        <v>0</v>
      </c>
      <c r="D43" s="16">
        <f t="shared" si="15"/>
        <v>0</v>
      </c>
      <c r="E43" s="16">
        <f t="shared" si="15"/>
        <v>0</v>
      </c>
      <c r="F43" s="16">
        <f t="shared" si="15"/>
        <v>0</v>
      </c>
      <c r="G43" s="117"/>
      <c r="H43" s="117"/>
      <c r="I43" s="118"/>
      <c r="J43" s="119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</row>
    <row r="44" spans="1:186" s="12" customFormat="1" ht="11.1" customHeight="1" x14ac:dyDescent="0.2">
      <c r="A44" s="115" t="s">
        <v>4</v>
      </c>
      <c r="B44" s="116"/>
      <c r="C44" s="16">
        <f t="shared" si="15"/>
        <v>0</v>
      </c>
      <c r="D44" s="16">
        <f t="shared" si="15"/>
        <v>0</v>
      </c>
      <c r="E44" s="16">
        <f t="shared" si="15"/>
        <v>0</v>
      </c>
      <c r="F44" s="16">
        <f t="shared" si="15"/>
        <v>0</v>
      </c>
      <c r="G44" s="117"/>
      <c r="H44" s="117"/>
      <c r="I44" s="118"/>
      <c r="J44" s="119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</row>
    <row r="45" spans="1:186" s="12" customFormat="1" ht="11.1" customHeight="1" x14ac:dyDescent="0.2">
      <c r="A45" s="115" t="s">
        <v>28</v>
      </c>
      <c r="B45" s="116"/>
      <c r="C45" s="16">
        <f t="shared" si="15"/>
        <v>0</v>
      </c>
      <c r="D45" s="16">
        <f t="shared" si="15"/>
        <v>0</v>
      </c>
      <c r="E45" s="16">
        <f t="shared" si="15"/>
        <v>0</v>
      </c>
      <c r="F45" s="16">
        <f t="shared" si="15"/>
        <v>0</v>
      </c>
      <c r="G45" s="117"/>
      <c r="H45" s="117"/>
      <c r="I45" s="118"/>
      <c r="J45" s="119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</row>
    <row r="46" spans="1:186" s="12" customFormat="1" ht="11.1" customHeight="1" x14ac:dyDescent="0.2">
      <c r="A46" s="133" t="s">
        <v>29</v>
      </c>
      <c r="B46" s="128"/>
      <c r="C46" s="17">
        <f t="shared" si="15"/>
        <v>0</v>
      </c>
      <c r="D46" s="17">
        <f t="shared" si="15"/>
        <v>0</v>
      </c>
      <c r="E46" s="17">
        <f t="shared" si="15"/>
        <v>0</v>
      </c>
      <c r="F46" s="17">
        <f t="shared" si="15"/>
        <v>0</v>
      </c>
      <c r="G46" s="127"/>
      <c r="H46" s="127"/>
      <c r="I46" s="131"/>
      <c r="J46" s="13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</row>
    <row r="47" spans="1:186" s="12" customFormat="1" ht="19.5" x14ac:dyDescent="0.15">
      <c r="A47" s="29" t="s">
        <v>38</v>
      </c>
      <c r="B47" s="113" t="s">
        <v>83</v>
      </c>
      <c r="C47" s="113"/>
      <c r="D47" s="113"/>
      <c r="E47" s="113"/>
      <c r="F47" s="113"/>
      <c r="G47" s="113"/>
      <c r="H47" s="113"/>
      <c r="I47" s="113"/>
      <c r="J47" s="114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</row>
    <row r="48" spans="1:186" s="12" customFormat="1" ht="9.75" customHeight="1" x14ac:dyDescent="0.2">
      <c r="A48" s="115" t="s">
        <v>5</v>
      </c>
      <c r="B48" s="116"/>
      <c r="C48" s="10">
        <f t="shared" ref="C48:C54" si="16">SUM(D48,E48,F48)</f>
        <v>7899.4</v>
      </c>
      <c r="D48" s="45">
        <f t="shared" ref="D48" si="17">SUM(D49:D54)</f>
        <v>1329.4</v>
      </c>
      <c r="E48" s="45">
        <f t="shared" ref="E48:F48" si="18">SUM(E49:E54)</f>
        <v>3285</v>
      </c>
      <c r="F48" s="45">
        <f t="shared" si="18"/>
        <v>3285</v>
      </c>
      <c r="G48" s="117" t="s">
        <v>14</v>
      </c>
      <c r="H48" s="117" t="s">
        <v>20</v>
      </c>
      <c r="I48" s="118">
        <v>43831</v>
      </c>
      <c r="J48" s="119">
        <v>44926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</row>
    <row r="49" spans="1:186" s="12" customFormat="1" ht="11.1" customHeight="1" x14ac:dyDescent="0.2">
      <c r="A49" s="115" t="s">
        <v>1</v>
      </c>
      <c r="B49" s="116"/>
      <c r="C49" s="10">
        <f t="shared" si="16"/>
        <v>0</v>
      </c>
      <c r="D49" s="10"/>
      <c r="E49" s="10"/>
      <c r="F49" s="10"/>
      <c r="G49" s="117"/>
      <c r="H49" s="117"/>
      <c r="I49" s="118"/>
      <c r="J49" s="119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</row>
    <row r="50" spans="1:186" s="12" customFormat="1" ht="11.1" customHeight="1" x14ac:dyDescent="0.2">
      <c r="A50" s="115" t="s">
        <v>2</v>
      </c>
      <c r="B50" s="116"/>
      <c r="C50" s="10">
        <f t="shared" si="16"/>
        <v>7899.4</v>
      </c>
      <c r="D50" s="10">
        <v>1329.4</v>
      </c>
      <c r="E50" s="10">
        <v>3285</v>
      </c>
      <c r="F50" s="10">
        <v>3285</v>
      </c>
      <c r="G50" s="117"/>
      <c r="H50" s="117"/>
      <c r="I50" s="118"/>
      <c r="J50" s="119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</row>
    <row r="51" spans="1:186" s="12" customFormat="1" ht="11.1" customHeight="1" x14ac:dyDescent="0.2">
      <c r="A51" s="115" t="s">
        <v>3</v>
      </c>
      <c r="B51" s="116"/>
      <c r="C51" s="10">
        <f t="shared" si="16"/>
        <v>0</v>
      </c>
      <c r="D51" s="10"/>
      <c r="E51" s="10"/>
      <c r="F51" s="10"/>
      <c r="G51" s="117"/>
      <c r="H51" s="117"/>
      <c r="I51" s="118"/>
      <c r="J51" s="119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</row>
    <row r="52" spans="1:186" s="12" customFormat="1" ht="11.1" customHeight="1" x14ac:dyDescent="0.2">
      <c r="A52" s="115" t="s">
        <v>4</v>
      </c>
      <c r="B52" s="116"/>
      <c r="C52" s="10">
        <f t="shared" si="16"/>
        <v>0</v>
      </c>
      <c r="D52" s="10"/>
      <c r="E52" s="10"/>
      <c r="F52" s="10"/>
      <c r="G52" s="117"/>
      <c r="H52" s="117"/>
      <c r="I52" s="118"/>
      <c r="J52" s="119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</row>
    <row r="53" spans="1:186" s="12" customFormat="1" ht="11.1" customHeight="1" x14ac:dyDescent="0.2">
      <c r="A53" s="115" t="s">
        <v>28</v>
      </c>
      <c r="B53" s="116"/>
      <c r="C53" s="10">
        <f t="shared" si="16"/>
        <v>0</v>
      </c>
      <c r="D53" s="10"/>
      <c r="E53" s="10"/>
      <c r="F53" s="10"/>
      <c r="G53" s="117"/>
      <c r="H53" s="117"/>
      <c r="I53" s="118"/>
      <c r="J53" s="119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</row>
    <row r="54" spans="1:186" s="12" customFormat="1" ht="11.1" customHeight="1" x14ac:dyDescent="0.2">
      <c r="A54" s="115" t="s">
        <v>29</v>
      </c>
      <c r="B54" s="116"/>
      <c r="C54" s="10">
        <f t="shared" si="16"/>
        <v>0</v>
      </c>
      <c r="D54" s="10"/>
      <c r="E54" s="10"/>
      <c r="F54" s="10"/>
      <c r="G54" s="117"/>
      <c r="H54" s="117"/>
      <c r="I54" s="118"/>
      <c r="J54" s="119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</row>
    <row r="55" spans="1:186" s="12" customFormat="1" ht="19.5" x14ac:dyDescent="0.2">
      <c r="A55" s="19" t="s">
        <v>34</v>
      </c>
      <c r="B55" s="128" t="s">
        <v>128</v>
      </c>
      <c r="C55" s="128"/>
      <c r="D55" s="128"/>
      <c r="E55" s="128"/>
      <c r="F55" s="128"/>
      <c r="G55" s="20"/>
      <c r="H55" s="21" t="s">
        <v>71</v>
      </c>
      <c r="I55" s="21" t="s">
        <v>71</v>
      </c>
      <c r="J55" s="22" t="s">
        <v>181</v>
      </c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</row>
    <row r="56" spans="1:186" s="12" customFormat="1" ht="19.5" x14ac:dyDescent="0.15">
      <c r="A56" s="7" t="s">
        <v>39</v>
      </c>
      <c r="B56" s="113" t="s">
        <v>179</v>
      </c>
      <c r="C56" s="113"/>
      <c r="D56" s="113"/>
      <c r="E56" s="113"/>
      <c r="F56" s="113"/>
      <c r="G56" s="113"/>
      <c r="H56" s="113"/>
      <c r="I56" s="113"/>
      <c r="J56" s="114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</row>
    <row r="57" spans="1:186" s="12" customFormat="1" ht="9.75" customHeight="1" x14ac:dyDescent="0.2">
      <c r="A57" s="115" t="s">
        <v>5</v>
      </c>
      <c r="B57" s="116"/>
      <c r="C57" s="10">
        <f t="shared" ref="C57:C63" si="19">SUM(D57,E57,F57)</f>
        <v>2770.1000000000004</v>
      </c>
      <c r="D57" s="45">
        <f t="shared" ref="D57" si="20">SUM(D58:D63)</f>
        <v>667.7</v>
      </c>
      <c r="E57" s="45">
        <f t="shared" ref="E57:F57" si="21">SUM(E58:E63)</f>
        <v>1051.2</v>
      </c>
      <c r="F57" s="45">
        <f t="shared" si="21"/>
        <v>1051.2</v>
      </c>
      <c r="G57" s="117" t="s">
        <v>14</v>
      </c>
      <c r="H57" s="117" t="s">
        <v>12</v>
      </c>
      <c r="I57" s="118">
        <v>43831</v>
      </c>
      <c r="J57" s="119">
        <v>44926</v>
      </c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</row>
    <row r="58" spans="1:186" s="12" customFormat="1" ht="11.1" customHeight="1" x14ac:dyDescent="0.2">
      <c r="A58" s="115" t="s">
        <v>1</v>
      </c>
      <c r="B58" s="116"/>
      <c r="C58" s="10">
        <f t="shared" si="19"/>
        <v>0</v>
      </c>
      <c r="D58" s="10"/>
      <c r="E58" s="10"/>
      <c r="F58" s="10"/>
      <c r="G58" s="117"/>
      <c r="H58" s="117"/>
      <c r="I58" s="118"/>
      <c r="J58" s="119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</row>
    <row r="59" spans="1:186" s="12" customFormat="1" ht="11.1" customHeight="1" x14ac:dyDescent="0.2">
      <c r="A59" s="115" t="s">
        <v>2</v>
      </c>
      <c r="B59" s="116"/>
      <c r="C59" s="10">
        <f t="shared" si="19"/>
        <v>2770.1000000000004</v>
      </c>
      <c r="D59" s="10">
        <v>667.7</v>
      </c>
      <c r="E59" s="10">
        <v>1051.2</v>
      </c>
      <c r="F59" s="10">
        <v>1051.2</v>
      </c>
      <c r="G59" s="117"/>
      <c r="H59" s="117"/>
      <c r="I59" s="118"/>
      <c r="J59" s="119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</row>
    <row r="60" spans="1:186" s="12" customFormat="1" ht="11.1" customHeight="1" x14ac:dyDescent="0.2">
      <c r="A60" s="115" t="s">
        <v>3</v>
      </c>
      <c r="B60" s="116"/>
      <c r="C60" s="10">
        <f t="shared" si="19"/>
        <v>0</v>
      </c>
      <c r="D60" s="10"/>
      <c r="E60" s="10"/>
      <c r="F60" s="10"/>
      <c r="G60" s="117"/>
      <c r="H60" s="117"/>
      <c r="I60" s="118"/>
      <c r="J60" s="119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</row>
    <row r="61" spans="1:186" s="12" customFormat="1" ht="11.1" customHeight="1" x14ac:dyDescent="0.2">
      <c r="A61" s="115" t="s">
        <v>4</v>
      </c>
      <c r="B61" s="116"/>
      <c r="C61" s="10">
        <f t="shared" si="19"/>
        <v>0</v>
      </c>
      <c r="D61" s="10"/>
      <c r="E61" s="10"/>
      <c r="F61" s="10"/>
      <c r="G61" s="117"/>
      <c r="H61" s="117"/>
      <c r="I61" s="118"/>
      <c r="J61" s="119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</row>
    <row r="62" spans="1:186" s="12" customFormat="1" ht="11.1" customHeight="1" x14ac:dyDescent="0.2">
      <c r="A62" s="115" t="s">
        <v>28</v>
      </c>
      <c r="B62" s="116"/>
      <c r="C62" s="10">
        <f t="shared" si="19"/>
        <v>0</v>
      </c>
      <c r="D62" s="10"/>
      <c r="E62" s="10"/>
      <c r="F62" s="10"/>
      <c r="G62" s="117"/>
      <c r="H62" s="117"/>
      <c r="I62" s="118"/>
      <c r="J62" s="119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</row>
    <row r="63" spans="1:186" s="12" customFormat="1" ht="11.1" customHeight="1" x14ac:dyDescent="0.2">
      <c r="A63" s="115" t="s">
        <v>29</v>
      </c>
      <c r="B63" s="116"/>
      <c r="C63" s="10">
        <f t="shared" si="19"/>
        <v>0</v>
      </c>
      <c r="D63" s="10"/>
      <c r="E63" s="10"/>
      <c r="F63" s="10"/>
      <c r="G63" s="117"/>
      <c r="H63" s="117"/>
      <c r="I63" s="118"/>
      <c r="J63" s="119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</row>
    <row r="64" spans="1:186" s="12" customFormat="1" ht="19.5" x14ac:dyDescent="0.2">
      <c r="A64" s="19" t="s">
        <v>34</v>
      </c>
      <c r="B64" s="128" t="s">
        <v>128</v>
      </c>
      <c r="C64" s="128"/>
      <c r="D64" s="128"/>
      <c r="E64" s="128"/>
      <c r="F64" s="128"/>
      <c r="G64" s="20"/>
      <c r="H64" s="21" t="s">
        <v>71</v>
      </c>
      <c r="I64" s="21" t="s">
        <v>71</v>
      </c>
      <c r="J64" s="22" t="s">
        <v>181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</row>
    <row r="65" spans="1:186" s="12" customFormat="1" ht="19.5" x14ac:dyDescent="0.15">
      <c r="A65" s="7" t="s">
        <v>40</v>
      </c>
      <c r="B65" s="113" t="s">
        <v>84</v>
      </c>
      <c r="C65" s="113"/>
      <c r="D65" s="113"/>
      <c r="E65" s="113"/>
      <c r="F65" s="113"/>
      <c r="G65" s="113"/>
      <c r="H65" s="113"/>
      <c r="I65" s="113"/>
      <c r="J65" s="114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</row>
    <row r="66" spans="1:186" s="12" customFormat="1" ht="9.75" customHeight="1" x14ac:dyDescent="0.2">
      <c r="A66" s="115" t="s">
        <v>5</v>
      </c>
      <c r="B66" s="116"/>
      <c r="C66" s="10">
        <f t="shared" ref="C66:C72" si="22">SUM(D66,E66,F66)</f>
        <v>3303.7</v>
      </c>
      <c r="D66" s="45">
        <f t="shared" ref="D66" si="23">SUM(D67:D72)</f>
        <v>1179.7</v>
      </c>
      <c r="E66" s="45">
        <f t="shared" ref="E66:F66" si="24">SUM(E67:E72)</f>
        <v>1062</v>
      </c>
      <c r="F66" s="45">
        <f t="shared" si="24"/>
        <v>1062</v>
      </c>
      <c r="G66" s="117" t="s">
        <v>14</v>
      </c>
      <c r="H66" s="117" t="s">
        <v>21</v>
      </c>
      <c r="I66" s="118">
        <v>43831</v>
      </c>
      <c r="J66" s="119">
        <v>44926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</row>
    <row r="67" spans="1:186" s="12" customFormat="1" ht="11.1" customHeight="1" x14ac:dyDescent="0.2">
      <c r="A67" s="115" t="s">
        <v>1</v>
      </c>
      <c r="B67" s="116"/>
      <c r="C67" s="10">
        <f t="shared" si="22"/>
        <v>0</v>
      </c>
      <c r="D67" s="10"/>
      <c r="E67" s="10"/>
      <c r="F67" s="10"/>
      <c r="G67" s="117"/>
      <c r="H67" s="117"/>
      <c r="I67" s="118"/>
      <c r="J67" s="119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</row>
    <row r="68" spans="1:186" s="12" customFormat="1" ht="11.1" customHeight="1" x14ac:dyDescent="0.2">
      <c r="A68" s="115" t="s">
        <v>2</v>
      </c>
      <c r="B68" s="116"/>
      <c r="C68" s="10">
        <f t="shared" si="22"/>
        <v>3303.7</v>
      </c>
      <c r="D68" s="10">
        <v>1179.7</v>
      </c>
      <c r="E68" s="10">
        <v>1062</v>
      </c>
      <c r="F68" s="10">
        <v>1062</v>
      </c>
      <c r="G68" s="117"/>
      <c r="H68" s="117"/>
      <c r="I68" s="118"/>
      <c r="J68" s="11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</row>
    <row r="69" spans="1:186" s="12" customFormat="1" ht="11.1" customHeight="1" x14ac:dyDescent="0.2">
      <c r="A69" s="115" t="s">
        <v>3</v>
      </c>
      <c r="B69" s="116"/>
      <c r="C69" s="10">
        <f t="shared" si="22"/>
        <v>0</v>
      </c>
      <c r="D69" s="10"/>
      <c r="E69" s="10"/>
      <c r="F69" s="10"/>
      <c r="G69" s="117"/>
      <c r="H69" s="117"/>
      <c r="I69" s="118"/>
      <c r="J69" s="119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</row>
    <row r="70" spans="1:186" s="12" customFormat="1" ht="11.1" customHeight="1" x14ac:dyDescent="0.2">
      <c r="A70" s="115" t="s">
        <v>4</v>
      </c>
      <c r="B70" s="116"/>
      <c r="C70" s="10">
        <f t="shared" si="22"/>
        <v>0</v>
      </c>
      <c r="D70" s="10"/>
      <c r="E70" s="10"/>
      <c r="F70" s="10"/>
      <c r="G70" s="117"/>
      <c r="H70" s="117"/>
      <c r="I70" s="118"/>
      <c r="J70" s="119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</row>
    <row r="71" spans="1:186" s="12" customFormat="1" ht="11.1" customHeight="1" x14ac:dyDescent="0.2">
      <c r="A71" s="115" t="s">
        <v>28</v>
      </c>
      <c r="B71" s="116"/>
      <c r="C71" s="10">
        <f t="shared" si="22"/>
        <v>0</v>
      </c>
      <c r="D71" s="10"/>
      <c r="E71" s="10"/>
      <c r="F71" s="10"/>
      <c r="G71" s="117"/>
      <c r="H71" s="117"/>
      <c r="I71" s="118"/>
      <c r="J71" s="119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</row>
    <row r="72" spans="1:186" s="12" customFormat="1" ht="11.1" customHeight="1" x14ac:dyDescent="0.2">
      <c r="A72" s="115" t="s">
        <v>29</v>
      </c>
      <c r="B72" s="116"/>
      <c r="C72" s="10">
        <f t="shared" si="22"/>
        <v>0</v>
      </c>
      <c r="D72" s="10"/>
      <c r="E72" s="10"/>
      <c r="F72" s="10"/>
      <c r="G72" s="117"/>
      <c r="H72" s="117"/>
      <c r="I72" s="118"/>
      <c r="J72" s="119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</row>
    <row r="73" spans="1:186" s="12" customFormat="1" ht="19.5" x14ac:dyDescent="0.2">
      <c r="A73" s="19" t="s">
        <v>34</v>
      </c>
      <c r="B73" s="128" t="s">
        <v>131</v>
      </c>
      <c r="C73" s="128"/>
      <c r="D73" s="128"/>
      <c r="E73" s="128"/>
      <c r="F73" s="128"/>
      <c r="G73" s="20"/>
      <c r="H73" s="21" t="s">
        <v>71</v>
      </c>
      <c r="I73" s="21" t="s">
        <v>71</v>
      </c>
      <c r="J73" s="22" t="s">
        <v>181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</row>
    <row r="74" spans="1:186" s="12" customFormat="1" ht="19.5" x14ac:dyDescent="0.15">
      <c r="A74" s="7" t="s">
        <v>41</v>
      </c>
      <c r="B74" s="113" t="s">
        <v>91</v>
      </c>
      <c r="C74" s="113"/>
      <c r="D74" s="113"/>
      <c r="E74" s="113"/>
      <c r="F74" s="113"/>
      <c r="G74" s="113"/>
      <c r="H74" s="113"/>
      <c r="I74" s="113"/>
      <c r="J74" s="11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</row>
    <row r="75" spans="1:186" s="12" customFormat="1" ht="9.75" customHeight="1" x14ac:dyDescent="0.2">
      <c r="A75" s="115" t="s">
        <v>5</v>
      </c>
      <c r="B75" s="116"/>
      <c r="C75" s="10">
        <f t="shared" ref="C75:C81" si="25">SUM(D75,E75,F75)</f>
        <v>1692.9</v>
      </c>
      <c r="D75" s="45">
        <f t="shared" ref="D75" si="26">SUM(D76:D81)</f>
        <v>1692.9</v>
      </c>
      <c r="E75" s="45">
        <f t="shared" ref="E75:F75" si="27">SUM(E76:E81)</f>
        <v>0</v>
      </c>
      <c r="F75" s="45">
        <f t="shared" si="27"/>
        <v>0</v>
      </c>
      <c r="G75" s="117" t="s">
        <v>14</v>
      </c>
      <c r="H75" s="117" t="s">
        <v>22</v>
      </c>
      <c r="I75" s="118">
        <v>43831</v>
      </c>
      <c r="J75" s="119">
        <v>44196</v>
      </c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</row>
    <row r="76" spans="1:186" s="12" customFormat="1" ht="11.1" customHeight="1" x14ac:dyDescent="0.2">
      <c r="A76" s="115" t="s">
        <v>1</v>
      </c>
      <c r="B76" s="116"/>
      <c r="C76" s="10">
        <f t="shared" si="25"/>
        <v>0</v>
      </c>
      <c r="D76" s="10"/>
      <c r="E76" s="10"/>
      <c r="F76" s="10"/>
      <c r="G76" s="117"/>
      <c r="H76" s="117"/>
      <c r="I76" s="118"/>
      <c r="J76" s="119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</row>
    <row r="77" spans="1:186" s="12" customFormat="1" ht="11.1" customHeight="1" x14ac:dyDescent="0.2">
      <c r="A77" s="115" t="s">
        <v>2</v>
      </c>
      <c r="B77" s="116"/>
      <c r="C77" s="10">
        <f t="shared" si="25"/>
        <v>1692.9</v>
      </c>
      <c r="D77" s="10">
        <f>842.9+39.7+810.3</f>
        <v>1692.9</v>
      </c>
      <c r="E77" s="10"/>
      <c r="F77" s="10"/>
      <c r="G77" s="117"/>
      <c r="H77" s="117"/>
      <c r="I77" s="118"/>
      <c r="J77" s="119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</row>
    <row r="78" spans="1:186" s="12" customFormat="1" ht="11.1" customHeight="1" x14ac:dyDescent="0.2">
      <c r="A78" s="115" t="s">
        <v>3</v>
      </c>
      <c r="B78" s="116"/>
      <c r="C78" s="10">
        <f t="shared" si="25"/>
        <v>0</v>
      </c>
      <c r="D78" s="10"/>
      <c r="E78" s="10"/>
      <c r="F78" s="10"/>
      <c r="G78" s="117"/>
      <c r="H78" s="117"/>
      <c r="I78" s="118"/>
      <c r="J78" s="119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</row>
    <row r="79" spans="1:186" s="12" customFormat="1" ht="11.1" customHeight="1" x14ac:dyDescent="0.2">
      <c r="A79" s="115" t="s">
        <v>4</v>
      </c>
      <c r="B79" s="116"/>
      <c r="C79" s="10">
        <f t="shared" si="25"/>
        <v>0</v>
      </c>
      <c r="D79" s="10"/>
      <c r="E79" s="10"/>
      <c r="F79" s="10"/>
      <c r="G79" s="117"/>
      <c r="H79" s="117"/>
      <c r="I79" s="118"/>
      <c r="J79" s="119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</row>
    <row r="80" spans="1:186" s="12" customFormat="1" ht="11.1" customHeight="1" x14ac:dyDescent="0.2">
      <c r="A80" s="115" t="s">
        <v>28</v>
      </c>
      <c r="B80" s="116"/>
      <c r="C80" s="10">
        <f t="shared" si="25"/>
        <v>0</v>
      </c>
      <c r="D80" s="10"/>
      <c r="E80" s="10"/>
      <c r="F80" s="10"/>
      <c r="G80" s="117"/>
      <c r="H80" s="117"/>
      <c r="I80" s="118"/>
      <c r="J80" s="119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</row>
    <row r="81" spans="1:186" s="12" customFormat="1" ht="9.75" x14ac:dyDescent="0.2">
      <c r="A81" s="133" t="s">
        <v>29</v>
      </c>
      <c r="B81" s="128"/>
      <c r="C81" s="13">
        <f t="shared" si="25"/>
        <v>0</v>
      </c>
      <c r="D81" s="13"/>
      <c r="E81" s="13"/>
      <c r="F81" s="13"/>
      <c r="G81" s="127"/>
      <c r="H81" s="127"/>
      <c r="I81" s="131"/>
      <c r="J81" s="132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</row>
    <row r="82" spans="1:186" s="12" customFormat="1" ht="19.5" x14ac:dyDescent="0.15">
      <c r="A82" s="7" t="s">
        <v>137</v>
      </c>
      <c r="B82" s="113" t="s">
        <v>138</v>
      </c>
      <c r="C82" s="113"/>
      <c r="D82" s="113"/>
      <c r="E82" s="113"/>
      <c r="F82" s="113"/>
      <c r="G82" s="113"/>
      <c r="H82" s="113"/>
      <c r="I82" s="113"/>
      <c r="J82" s="114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</row>
    <row r="83" spans="1:186" s="12" customFormat="1" ht="9.75" customHeight="1" x14ac:dyDescent="0.2">
      <c r="A83" s="115" t="s">
        <v>5</v>
      </c>
      <c r="B83" s="116"/>
      <c r="C83" s="10">
        <f t="shared" ref="C83:C89" si="28">SUM(D83,E83,F83)</f>
        <v>3912.1</v>
      </c>
      <c r="D83" s="45">
        <f t="shared" ref="D83" si="29">SUM(D84:D89)</f>
        <v>1385.3</v>
      </c>
      <c r="E83" s="45">
        <f t="shared" ref="E83:F83" si="30">SUM(E84:E89)</f>
        <v>1101.8</v>
      </c>
      <c r="F83" s="45">
        <f t="shared" si="30"/>
        <v>1425</v>
      </c>
      <c r="G83" s="117" t="s">
        <v>18</v>
      </c>
      <c r="H83" s="117" t="s">
        <v>17</v>
      </c>
      <c r="I83" s="118">
        <v>43831</v>
      </c>
      <c r="J83" s="119">
        <v>44926</v>
      </c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</row>
    <row r="84" spans="1:186" s="12" customFormat="1" ht="11.1" customHeight="1" x14ac:dyDescent="0.2">
      <c r="A84" s="115" t="s">
        <v>1</v>
      </c>
      <c r="B84" s="116"/>
      <c r="C84" s="10">
        <f t="shared" si="28"/>
        <v>0</v>
      </c>
      <c r="D84" s="10"/>
      <c r="E84" s="10"/>
      <c r="F84" s="10"/>
      <c r="G84" s="117"/>
      <c r="H84" s="117"/>
      <c r="I84" s="118"/>
      <c r="J84" s="119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</row>
    <row r="85" spans="1:186" s="12" customFormat="1" ht="11.1" customHeight="1" x14ac:dyDescent="0.2">
      <c r="A85" s="115" t="s">
        <v>2</v>
      </c>
      <c r="B85" s="116"/>
      <c r="C85" s="10">
        <f t="shared" si="28"/>
        <v>3912.1</v>
      </c>
      <c r="D85" s="10">
        <f>1425-39.7</f>
        <v>1385.3</v>
      </c>
      <c r="E85" s="10">
        <f>1425-323.2</f>
        <v>1101.8</v>
      </c>
      <c r="F85" s="10">
        <v>1425</v>
      </c>
      <c r="G85" s="117"/>
      <c r="H85" s="117"/>
      <c r="I85" s="118"/>
      <c r="J85" s="119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</row>
    <row r="86" spans="1:186" s="12" customFormat="1" ht="11.1" customHeight="1" x14ac:dyDescent="0.2">
      <c r="A86" s="115" t="s">
        <v>3</v>
      </c>
      <c r="B86" s="116"/>
      <c r="C86" s="10">
        <f t="shared" si="28"/>
        <v>0</v>
      </c>
      <c r="D86" s="10"/>
      <c r="E86" s="10"/>
      <c r="F86" s="10"/>
      <c r="G86" s="117"/>
      <c r="H86" s="117"/>
      <c r="I86" s="118"/>
      <c r="J86" s="119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</row>
    <row r="87" spans="1:186" s="12" customFormat="1" ht="11.1" customHeight="1" x14ac:dyDescent="0.2">
      <c r="A87" s="115" t="s">
        <v>4</v>
      </c>
      <c r="B87" s="116"/>
      <c r="C87" s="10">
        <f t="shared" si="28"/>
        <v>0</v>
      </c>
      <c r="D87" s="10"/>
      <c r="E87" s="10"/>
      <c r="F87" s="10"/>
      <c r="G87" s="117"/>
      <c r="H87" s="117"/>
      <c r="I87" s="118"/>
      <c r="J87" s="119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</row>
    <row r="88" spans="1:186" s="12" customFormat="1" ht="11.1" customHeight="1" x14ac:dyDescent="0.2">
      <c r="A88" s="115" t="s">
        <v>28</v>
      </c>
      <c r="B88" s="116"/>
      <c r="C88" s="10">
        <f t="shared" si="28"/>
        <v>0</v>
      </c>
      <c r="D88" s="10"/>
      <c r="E88" s="10"/>
      <c r="F88" s="10"/>
      <c r="G88" s="117"/>
      <c r="H88" s="117"/>
      <c r="I88" s="118"/>
      <c r="J88" s="119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</row>
    <row r="89" spans="1:186" s="12" customFormat="1" ht="11.1" customHeight="1" x14ac:dyDescent="0.2">
      <c r="A89" s="133" t="s">
        <v>29</v>
      </c>
      <c r="B89" s="128"/>
      <c r="C89" s="13">
        <f t="shared" si="28"/>
        <v>0</v>
      </c>
      <c r="D89" s="13"/>
      <c r="E89" s="13"/>
      <c r="F89" s="13"/>
      <c r="G89" s="127"/>
      <c r="H89" s="127"/>
      <c r="I89" s="131"/>
      <c r="J89" s="132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</row>
    <row r="90" spans="1:186" s="12" customFormat="1" ht="19.5" x14ac:dyDescent="0.15">
      <c r="A90" s="7" t="s">
        <v>90</v>
      </c>
      <c r="B90" s="113" t="s">
        <v>139</v>
      </c>
      <c r="C90" s="113"/>
      <c r="D90" s="113"/>
      <c r="E90" s="113"/>
      <c r="F90" s="113"/>
      <c r="G90" s="113"/>
      <c r="H90" s="113"/>
      <c r="I90" s="113"/>
      <c r="J90" s="114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</row>
    <row r="91" spans="1:186" s="12" customFormat="1" ht="9.75" customHeight="1" x14ac:dyDescent="0.2">
      <c r="A91" s="115" t="s">
        <v>5</v>
      </c>
      <c r="B91" s="116"/>
      <c r="C91" s="10">
        <f t="shared" ref="C91:C97" si="31">SUM(D91,E91,F91)</f>
        <v>1335.6999999999998</v>
      </c>
      <c r="D91" s="45">
        <f t="shared" ref="D91" si="32">SUM(D92:D97)</f>
        <v>1335.6999999999998</v>
      </c>
      <c r="E91" s="45">
        <f t="shared" ref="E91:F91" si="33">SUM(E92:E97)</f>
        <v>0</v>
      </c>
      <c r="F91" s="45">
        <f t="shared" si="33"/>
        <v>0</v>
      </c>
      <c r="G91" s="164" t="s">
        <v>18</v>
      </c>
      <c r="H91" s="164" t="s">
        <v>23</v>
      </c>
      <c r="I91" s="118">
        <v>43831</v>
      </c>
      <c r="J91" s="119">
        <v>44926</v>
      </c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</row>
    <row r="92" spans="1:186" s="12" customFormat="1" ht="11.1" customHeight="1" x14ac:dyDescent="0.2">
      <c r="A92" s="115" t="s">
        <v>1</v>
      </c>
      <c r="B92" s="116"/>
      <c r="C92" s="10">
        <f t="shared" si="31"/>
        <v>0</v>
      </c>
      <c r="D92" s="10"/>
      <c r="E92" s="10"/>
      <c r="F92" s="10"/>
      <c r="G92" s="165"/>
      <c r="H92" s="165"/>
      <c r="I92" s="118"/>
      <c r="J92" s="119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</row>
    <row r="93" spans="1:186" s="12" customFormat="1" ht="11.1" customHeight="1" x14ac:dyDescent="0.2">
      <c r="A93" s="115" t="s">
        <v>2</v>
      </c>
      <c r="B93" s="116"/>
      <c r="C93" s="10">
        <f t="shared" si="31"/>
        <v>1335.6999999999998</v>
      </c>
      <c r="D93" s="10">
        <f>6555.3-166-350-1050-810.3-2843.3</f>
        <v>1335.6999999999998</v>
      </c>
      <c r="E93" s="10">
        <f>1976.8-1976.8</f>
        <v>0</v>
      </c>
      <c r="F93" s="10">
        <f>210-210</f>
        <v>0</v>
      </c>
      <c r="G93" s="165"/>
      <c r="H93" s="165"/>
      <c r="I93" s="118"/>
      <c r="J93" s="119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</row>
    <row r="94" spans="1:186" s="12" customFormat="1" ht="11.1" customHeight="1" x14ac:dyDescent="0.2">
      <c r="A94" s="115" t="s">
        <v>3</v>
      </c>
      <c r="B94" s="116"/>
      <c r="C94" s="10">
        <f t="shared" si="31"/>
        <v>0</v>
      </c>
      <c r="D94" s="10"/>
      <c r="E94" s="10"/>
      <c r="F94" s="10"/>
      <c r="G94" s="165"/>
      <c r="H94" s="165"/>
      <c r="I94" s="118"/>
      <c r="J94" s="119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</row>
    <row r="95" spans="1:186" s="12" customFormat="1" ht="11.1" customHeight="1" x14ac:dyDescent="0.2">
      <c r="A95" s="115" t="s">
        <v>4</v>
      </c>
      <c r="B95" s="116"/>
      <c r="C95" s="10">
        <f t="shared" si="31"/>
        <v>0</v>
      </c>
      <c r="D95" s="10"/>
      <c r="E95" s="10"/>
      <c r="F95" s="10"/>
      <c r="G95" s="165"/>
      <c r="H95" s="165"/>
      <c r="I95" s="118"/>
      <c r="J95" s="119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</row>
    <row r="96" spans="1:186" s="12" customFormat="1" ht="11.1" customHeight="1" x14ac:dyDescent="0.2">
      <c r="A96" s="115" t="s">
        <v>28</v>
      </c>
      <c r="B96" s="116"/>
      <c r="C96" s="10">
        <f t="shared" si="31"/>
        <v>0</v>
      </c>
      <c r="D96" s="10"/>
      <c r="E96" s="10"/>
      <c r="F96" s="10"/>
      <c r="G96" s="165"/>
      <c r="H96" s="165"/>
      <c r="I96" s="118"/>
      <c r="J96" s="119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</row>
    <row r="97" spans="1:186" s="12" customFormat="1" ht="9.75" x14ac:dyDescent="0.2">
      <c r="A97" s="115" t="s">
        <v>111</v>
      </c>
      <c r="B97" s="116"/>
      <c r="C97" s="10">
        <f t="shared" si="31"/>
        <v>0</v>
      </c>
      <c r="D97" s="10"/>
      <c r="E97" s="10"/>
      <c r="F97" s="10"/>
      <c r="G97" s="166"/>
      <c r="H97" s="166"/>
      <c r="I97" s="118"/>
      <c r="J97" s="119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</row>
    <row r="98" spans="1:186" s="12" customFormat="1" ht="19.5" x14ac:dyDescent="0.15">
      <c r="A98" s="7" t="s">
        <v>42</v>
      </c>
      <c r="B98" s="113" t="s">
        <v>140</v>
      </c>
      <c r="C98" s="113"/>
      <c r="D98" s="113"/>
      <c r="E98" s="113"/>
      <c r="F98" s="113"/>
      <c r="G98" s="113"/>
      <c r="H98" s="113"/>
      <c r="I98" s="113"/>
      <c r="J98" s="114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</row>
    <row r="99" spans="1:186" s="12" customFormat="1" ht="9.75" customHeight="1" x14ac:dyDescent="0.2">
      <c r="A99" s="115" t="s">
        <v>5</v>
      </c>
      <c r="B99" s="116"/>
      <c r="C99" s="10">
        <f t="shared" ref="C99:C105" si="34">SUM(D99,E99,F99)</f>
        <v>1900</v>
      </c>
      <c r="D99" s="45">
        <f t="shared" ref="D99" si="35">SUM(D100:D105)</f>
        <v>0</v>
      </c>
      <c r="E99" s="45">
        <f t="shared" ref="E99:F99" si="36">SUM(E100:E105)</f>
        <v>1900</v>
      </c>
      <c r="F99" s="45">
        <f t="shared" si="36"/>
        <v>0</v>
      </c>
      <c r="G99" s="117" t="s">
        <v>14</v>
      </c>
      <c r="H99" s="117" t="s">
        <v>19</v>
      </c>
      <c r="I99" s="118">
        <v>44197</v>
      </c>
      <c r="J99" s="119">
        <v>44561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</row>
    <row r="100" spans="1:186" s="12" customFormat="1" ht="11.1" customHeight="1" x14ac:dyDescent="0.2">
      <c r="A100" s="115" t="s">
        <v>1</v>
      </c>
      <c r="B100" s="116"/>
      <c r="C100" s="10">
        <f t="shared" si="34"/>
        <v>0</v>
      </c>
      <c r="D100" s="10"/>
      <c r="E100" s="10"/>
      <c r="F100" s="10"/>
      <c r="G100" s="117"/>
      <c r="H100" s="117"/>
      <c r="I100" s="118"/>
      <c r="J100" s="119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</row>
    <row r="101" spans="1:186" s="12" customFormat="1" ht="11.1" customHeight="1" x14ac:dyDescent="0.2">
      <c r="A101" s="115" t="s">
        <v>2</v>
      </c>
      <c r="B101" s="116"/>
      <c r="C101" s="10">
        <f t="shared" si="34"/>
        <v>1900</v>
      </c>
      <c r="D101" s="10"/>
      <c r="E101" s="10">
        <v>1900</v>
      </c>
      <c r="F101" s="10"/>
      <c r="G101" s="117"/>
      <c r="H101" s="117"/>
      <c r="I101" s="118"/>
      <c r="J101" s="119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</row>
    <row r="102" spans="1:186" s="12" customFormat="1" ht="11.1" customHeight="1" x14ac:dyDescent="0.2">
      <c r="A102" s="115" t="s">
        <v>3</v>
      </c>
      <c r="B102" s="116"/>
      <c r="C102" s="10">
        <f t="shared" si="34"/>
        <v>0</v>
      </c>
      <c r="D102" s="10"/>
      <c r="E102" s="10"/>
      <c r="F102" s="10"/>
      <c r="G102" s="117"/>
      <c r="H102" s="117"/>
      <c r="I102" s="118"/>
      <c r="J102" s="119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</row>
    <row r="103" spans="1:186" s="12" customFormat="1" ht="11.1" customHeight="1" x14ac:dyDescent="0.2">
      <c r="A103" s="115" t="s">
        <v>4</v>
      </c>
      <c r="B103" s="116"/>
      <c r="C103" s="10">
        <f t="shared" si="34"/>
        <v>0</v>
      </c>
      <c r="D103" s="10"/>
      <c r="E103" s="10"/>
      <c r="F103" s="10"/>
      <c r="G103" s="117"/>
      <c r="H103" s="117"/>
      <c r="I103" s="118"/>
      <c r="J103" s="119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</row>
    <row r="104" spans="1:186" s="12" customFormat="1" ht="11.1" customHeight="1" x14ac:dyDescent="0.2">
      <c r="A104" s="115" t="s">
        <v>28</v>
      </c>
      <c r="B104" s="116"/>
      <c r="C104" s="10">
        <f t="shared" si="34"/>
        <v>0</v>
      </c>
      <c r="D104" s="10"/>
      <c r="E104" s="10"/>
      <c r="F104" s="10"/>
      <c r="G104" s="117"/>
      <c r="H104" s="117"/>
      <c r="I104" s="118"/>
      <c r="J104" s="119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</row>
    <row r="105" spans="1:186" s="12" customFormat="1" ht="11.1" customHeight="1" x14ac:dyDescent="0.2">
      <c r="A105" s="115" t="s">
        <v>29</v>
      </c>
      <c r="B105" s="116"/>
      <c r="C105" s="10">
        <f t="shared" si="34"/>
        <v>0</v>
      </c>
      <c r="D105" s="10"/>
      <c r="E105" s="10"/>
      <c r="F105" s="10"/>
      <c r="G105" s="117"/>
      <c r="H105" s="117"/>
      <c r="I105" s="118"/>
      <c r="J105" s="119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</row>
    <row r="106" spans="1:186" s="12" customFormat="1" ht="19.5" x14ac:dyDescent="0.15">
      <c r="A106" s="7" t="s">
        <v>43</v>
      </c>
      <c r="B106" s="113" t="s">
        <v>141</v>
      </c>
      <c r="C106" s="113"/>
      <c r="D106" s="113"/>
      <c r="E106" s="113"/>
      <c r="F106" s="113"/>
      <c r="G106" s="113"/>
      <c r="H106" s="113"/>
      <c r="I106" s="113"/>
      <c r="J106" s="114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</row>
    <row r="107" spans="1:186" s="12" customFormat="1" ht="9.75" customHeight="1" x14ac:dyDescent="0.2">
      <c r="A107" s="115" t="s">
        <v>5</v>
      </c>
      <c r="B107" s="116"/>
      <c r="C107" s="10">
        <f t="shared" ref="C107:C113" si="37">SUM(D107,E107,F107)</f>
        <v>3276.8</v>
      </c>
      <c r="D107" s="45">
        <f t="shared" ref="D107" si="38">SUM(D108:D113)</f>
        <v>1700</v>
      </c>
      <c r="E107" s="45">
        <f t="shared" ref="E107:F107" si="39">SUM(E108:E113)</f>
        <v>0</v>
      </c>
      <c r="F107" s="45">
        <f t="shared" si="39"/>
        <v>1576.8</v>
      </c>
      <c r="G107" s="117" t="s">
        <v>14</v>
      </c>
      <c r="H107" s="117" t="s">
        <v>13</v>
      </c>
      <c r="I107" s="118">
        <v>43831</v>
      </c>
      <c r="J107" s="119">
        <v>44926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</row>
    <row r="108" spans="1:186" s="12" customFormat="1" ht="11.1" customHeight="1" x14ac:dyDescent="0.2">
      <c r="A108" s="115" t="s">
        <v>1</v>
      </c>
      <c r="B108" s="116"/>
      <c r="C108" s="10">
        <f t="shared" si="37"/>
        <v>0</v>
      </c>
      <c r="D108" s="10"/>
      <c r="E108" s="10"/>
      <c r="F108" s="10"/>
      <c r="G108" s="117"/>
      <c r="H108" s="117"/>
      <c r="I108" s="118"/>
      <c r="J108" s="119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</row>
    <row r="109" spans="1:186" s="12" customFormat="1" ht="11.1" customHeight="1" x14ac:dyDescent="0.2">
      <c r="A109" s="115" t="s">
        <v>2</v>
      </c>
      <c r="B109" s="116"/>
      <c r="C109" s="10">
        <f t="shared" si="37"/>
        <v>3276.8</v>
      </c>
      <c r="D109" s="10">
        <v>1700</v>
      </c>
      <c r="E109" s="10">
        <f>1700-1700</f>
        <v>0</v>
      </c>
      <c r="F109" s="10">
        <f>1700-123.2</f>
        <v>1576.8</v>
      </c>
      <c r="G109" s="117"/>
      <c r="H109" s="117"/>
      <c r="I109" s="118"/>
      <c r="J109" s="119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</row>
    <row r="110" spans="1:186" s="12" customFormat="1" ht="11.1" customHeight="1" x14ac:dyDescent="0.2">
      <c r="A110" s="115" t="s">
        <v>3</v>
      </c>
      <c r="B110" s="116"/>
      <c r="C110" s="10">
        <f t="shared" si="37"/>
        <v>0</v>
      </c>
      <c r="D110" s="10"/>
      <c r="E110" s="10"/>
      <c r="F110" s="10"/>
      <c r="G110" s="117"/>
      <c r="H110" s="117"/>
      <c r="I110" s="118"/>
      <c r="J110" s="119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</row>
    <row r="111" spans="1:186" s="12" customFormat="1" ht="11.1" customHeight="1" x14ac:dyDescent="0.2">
      <c r="A111" s="115" t="s">
        <v>4</v>
      </c>
      <c r="B111" s="116"/>
      <c r="C111" s="10">
        <f t="shared" si="37"/>
        <v>0</v>
      </c>
      <c r="D111" s="10"/>
      <c r="E111" s="10"/>
      <c r="F111" s="10"/>
      <c r="G111" s="117"/>
      <c r="H111" s="117"/>
      <c r="I111" s="118"/>
      <c r="J111" s="119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</row>
    <row r="112" spans="1:186" s="12" customFormat="1" ht="11.1" customHeight="1" x14ac:dyDescent="0.2">
      <c r="A112" s="115" t="s">
        <v>28</v>
      </c>
      <c r="B112" s="116"/>
      <c r="C112" s="10">
        <f t="shared" si="37"/>
        <v>0</v>
      </c>
      <c r="D112" s="10"/>
      <c r="E112" s="10"/>
      <c r="F112" s="10"/>
      <c r="G112" s="117"/>
      <c r="H112" s="117"/>
      <c r="I112" s="118"/>
      <c r="J112" s="119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</row>
    <row r="113" spans="1:186" s="12" customFormat="1" ht="11.1" customHeight="1" x14ac:dyDescent="0.2">
      <c r="A113" s="115" t="s">
        <v>29</v>
      </c>
      <c r="B113" s="116"/>
      <c r="C113" s="10">
        <f t="shared" si="37"/>
        <v>0</v>
      </c>
      <c r="D113" s="10"/>
      <c r="E113" s="10"/>
      <c r="F113" s="10"/>
      <c r="G113" s="117"/>
      <c r="H113" s="117"/>
      <c r="I113" s="118"/>
      <c r="J113" s="119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</row>
    <row r="114" spans="1:186" s="12" customFormat="1" ht="19.5" x14ac:dyDescent="0.2">
      <c r="A114" s="19" t="s">
        <v>34</v>
      </c>
      <c r="B114" s="128" t="s">
        <v>188</v>
      </c>
      <c r="C114" s="128"/>
      <c r="D114" s="128"/>
      <c r="E114" s="128"/>
      <c r="F114" s="128"/>
      <c r="G114" s="20"/>
      <c r="H114" s="21" t="s">
        <v>71</v>
      </c>
      <c r="I114" s="21" t="s">
        <v>71</v>
      </c>
      <c r="J114" s="22" t="s">
        <v>189</v>
      </c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</row>
    <row r="115" spans="1:186" s="12" customFormat="1" ht="16.5" customHeight="1" x14ac:dyDescent="0.15">
      <c r="A115" s="7" t="s">
        <v>44</v>
      </c>
      <c r="B115" s="113" t="s">
        <v>142</v>
      </c>
      <c r="C115" s="113"/>
      <c r="D115" s="113"/>
      <c r="E115" s="113"/>
      <c r="F115" s="113"/>
      <c r="G115" s="113"/>
      <c r="H115" s="113"/>
      <c r="I115" s="113"/>
      <c r="J115" s="114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</row>
    <row r="116" spans="1:186" s="12" customFormat="1" ht="9.75" customHeight="1" x14ac:dyDescent="0.2">
      <c r="A116" s="115" t="s">
        <v>5</v>
      </c>
      <c r="B116" s="116"/>
      <c r="C116" s="10">
        <f t="shared" ref="C116:C122" si="40">SUM(D116,E116,F116)</f>
        <v>6550</v>
      </c>
      <c r="D116" s="45">
        <f t="shared" ref="D116" si="41">SUM(D117:D122)</f>
        <v>6550</v>
      </c>
      <c r="E116" s="45">
        <f t="shared" ref="E116:F116" si="42">SUM(E117:E122)</f>
        <v>0</v>
      </c>
      <c r="F116" s="45">
        <f t="shared" si="42"/>
        <v>0</v>
      </c>
      <c r="G116" s="117" t="s">
        <v>228</v>
      </c>
      <c r="H116" s="117" t="s">
        <v>24</v>
      </c>
      <c r="I116" s="118">
        <v>43831</v>
      </c>
      <c r="J116" s="119">
        <v>44196</v>
      </c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</row>
    <row r="117" spans="1:186" s="12" customFormat="1" ht="11.1" customHeight="1" x14ac:dyDescent="0.2">
      <c r="A117" s="115" t="s">
        <v>1</v>
      </c>
      <c r="B117" s="116"/>
      <c r="C117" s="10">
        <f t="shared" si="40"/>
        <v>0</v>
      </c>
      <c r="D117" s="10"/>
      <c r="E117" s="10"/>
      <c r="F117" s="10"/>
      <c r="G117" s="117"/>
      <c r="H117" s="117"/>
      <c r="I117" s="118"/>
      <c r="J117" s="119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</row>
    <row r="118" spans="1:186" s="12" customFormat="1" ht="11.1" customHeight="1" x14ac:dyDescent="0.2">
      <c r="A118" s="115" t="s">
        <v>2</v>
      </c>
      <c r="B118" s="116"/>
      <c r="C118" s="10">
        <f t="shared" si="40"/>
        <v>6550</v>
      </c>
      <c r="D118" s="10">
        <v>6550</v>
      </c>
      <c r="E118" s="10"/>
      <c r="F118" s="10"/>
      <c r="G118" s="117"/>
      <c r="H118" s="117"/>
      <c r="I118" s="118"/>
      <c r="J118" s="119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</row>
    <row r="119" spans="1:186" s="12" customFormat="1" ht="11.1" customHeight="1" x14ac:dyDescent="0.2">
      <c r="A119" s="115" t="s">
        <v>3</v>
      </c>
      <c r="B119" s="116"/>
      <c r="C119" s="10">
        <f t="shared" si="40"/>
        <v>0</v>
      </c>
      <c r="D119" s="10"/>
      <c r="E119" s="10"/>
      <c r="F119" s="10"/>
      <c r="G119" s="117"/>
      <c r="H119" s="117"/>
      <c r="I119" s="118"/>
      <c r="J119" s="119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</row>
    <row r="120" spans="1:186" s="12" customFormat="1" ht="11.1" customHeight="1" x14ac:dyDescent="0.2">
      <c r="A120" s="115" t="s">
        <v>4</v>
      </c>
      <c r="B120" s="116"/>
      <c r="C120" s="10">
        <f t="shared" si="40"/>
        <v>0</v>
      </c>
      <c r="D120" s="10"/>
      <c r="E120" s="10"/>
      <c r="F120" s="10"/>
      <c r="G120" s="117"/>
      <c r="H120" s="117"/>
      <c r="I120" s="118"/>
      <c r="J120" s="119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</row>
    <row r="121" spans="1:186" s="12" customFormat="1" ht="11.1" customHeight="1" x14ac:dyDescent="0.2">
      <c r="A121" s="115" t="s">
        <v>28</v>
      </c>
      <c r="B121" s="116"/>
      <c r="C121" s="10">
        <f t="shared" si="40"/>
        <v>0</v>
      </c>
      <c r="D121" s="10"/>
      <c r="E121" s="10"/>
      <c r="F121" s="10"/>
      <c r="G121" s="117"/>
      <c r="H121" s="117"/>
      <c r="I121" s="118"/>
      <c r="J121" s="119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</row>
    <row r="122" spans="1:186" s="12" customFormat="1" ht="18" customHeight="1" x14ac:dyDescent="0.2">
      <c r="A122" s="115" t="s">
        <v>29</v>
      </c>
      <c r="B122" s="116"/>
      <c r="C122" s="10">
        <f t="shared" si="40"/>
        <v>0</v>
      </c>
      <c r="D122" s="10"/>
      <c r="E122" s="10"/>
      <c r="F122" s="10"/>
      <c r="G122" s="127"/>
      <c r="H122" s="117"/>
      <c r="I122" s="118"/>
      <c r="J122" s="119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</row>
    <row r="123" spans="1:186" s="12" customFormat="1" ht="19.5" x14ac:dyDescent="0.2">
      <c r="A123" s="19" t="s">
        <v>34</v>
      </c>
      <c r="B123" s="128" t="s">
        <v>108</v>
      </c>
      <c r="C123" s="128"/>
      <c r="D123" s="128"/>
      <c r="E123" s="128"/>
      <c r="F123" s="128"/>
      <c r="G123" s="20"/>
      <c r="H123" s="20"/>
      <c r="I123" s="20"/>
      <c r="J123" s="23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</row>
    <row r="124" spans="1:186" s="12" customFormat="1" ht="19.5" x14ac:dyDescent="0.2">
      <c r="A124" s="29" t="s">
        <v>45</v>
      </c>
      <c r="B124" s="162" t="s">
        <v>143</v>
      </c>
      <c r="C124" s="162"/>
      <c r="D124" s="162"/>
      <c r="E124" s="162"/>
      <c r="F124" s="162"/>
      <c r="G124" s="162"/>
      <c r="H124" s="162"/>
      <c r="I124" s="162"/>
      <c r="J124" s="163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</row>
    <row r="125" spans="1:186" s="12" customFormat="1" ht="9.75" x14ac:dyDescent="0.2">
      <c r="A125" s="115" t="s">
        <v>5</v>
      </c>
      <c r="B125" s="116"/>
      <c r="C125" s="10">
        <f t="shared" ref="C125:C131" si="43">SUM(D125,E125,F125)</f>
        <v>2550</v>
      </c>
      <c r="D125" s="45">
        <f t="shared" ref="D125" si="44">SUM(D126:D131)</f>
        <v>850</v>
      </c>
      <c r="E125" s="45">
        <f t="shared" ref="E125:F125" si="45">SUM(E126:E131)</f>
        <v>850</v>
      </c>
      <c r="F125" s="45">
        <f t="shared" si="45"/>
        <v>850</v>
      </c>
      <c r="G125" s="117" t="s">
        <v>153</v>
      </c>
      <c r="H125" s="117" t="s">
        <v>9</v>
      </c>
      <c r="I125" s="118">
        <v>43831</v>
      </c>
      <c r="J125" s="119">
        <v>44926</v>
      </c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</row>
    <row r="126" spans="1:186" s="12" customFormat="1" ht="11.1" customHeight="1" x14ac:dyDescent="0.2">
      <c r="A126" s="115" t="s">
        <v>1</v>
      </c>
      <c r="B126" s="116"/>
      <c r="C126" s="10">
        <f t="shared" si="43"/>
        <v>0</v>
      </c>
      <c r="D126" s="10"/>
      <c r="E126" s="10"/>
      <c r="F126" s="10"/>
      <c r="G126" s="117"/>
      <c r="H126" s="117"/>
      <c r="I126" s="118"/>
      <c r="J126" s="119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</row>
    <row r="127" spans="1:186" s="12" customFormat="1" ht="11.1" customHeight="1" x14ac:dyDescent="0.2">
      <c r="A127" s="115" t="s">
        <v>2</v>
      </c>
      <c r="B127" s="116"/>
      <c r="C127" s="10">
        <f t="shared" si="43"/>
        <v>2550</v>
      </c>
      <c r="D127" s="10">
        <f>850</f>
        <v>850</v>
      </c>
      <c r="E127" s="10">
        <v>850</v>
      </c>
      <c r="F127" s="10">
        <v>850</v>
      </c>
      <c r="G127" s="117"/>
      <c r="H127" s="117"/>
      <c r="I127" s="118"/>
      <c r="J127" s="119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</row>
    <row r="128" spans="1:186" s="12" customFormat="1" ht="11.1" customHeight="1" x14ac:dyDescent="0.2">
      <c r="A128" s="115" t="s">
        <v>3</v>
      </c>
      <c r="B128" s="116"/>
      <c r="C128" s="10">
        <f t="shared" si="43"/>
        <v>0</v>
      </c>
      <c r="D128" s="10"/>
      <c r="E128" s="10"/>
      <c r="F128" s="10"/>
      <c r="G128" s="117"/>
      <c r="H128" s="117"/>
      <c r="I128" s="118"/>
      <c r="J128" s="119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</row>
    <row r="129" spans="1:186" s="12" customFormat="1" ht="11.1" customHeight="1" x14ac:dyDescent="0.2">
      <c r="A129" s="115" t="s">
        <v>4</v>
      </c>
      <c r="B129" s="116"/>
      <c r="C129" s="10">
        <f t="shared" si="43"/>
        <v>0</v>
      </c>
      <c r="D129" s="10"/>
      <c r="E129" s="10"/>
      <c r="F129" s="10"/>
      <c r="G129" s="117"/>
      <c r="H129" s="117"/>
      <c r="I129" s="118"/>
      <c r="J129" s="119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</row>
    <row r="130" spans="1:186" s="12" customFormat="1" ht="11.1" customHeight="1" x14ac:dyDescent="0.2">
      <c r="A130" s="115" t="s">
        <v>28</v>
      </c>
      <c r="B130" s="116"/>
      <c r="C130" s="10">
        <f t="shared" si="43"/>
        <v>0</v>
      </c>
      <c r="D130" s="10"/>
      <c r="E130" s="10"/>
      <c r="F130" s="10"/>
      <c r="G130" s="117"/>
      <c r="H130" s="117"/>
      <c r="I130" s="118"/>
      <c r="J130" s="119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</row>
    <row r="131" spans="1:186" s="12" customFormat="1" ht="11.1" customHeight="1" x14ac:dyDescent="0.2">
      <c r="A131" s="133" t="s">
        <v>29</v>
      </c>
      <c r="B131" s="128"/>
      <c r="C131" s="13">
        <f t="shared" si="43"/>
        <v>0</v>
      </c>
      <c r="D131" s="13"/>
      <c r="E131" s="13"/>
      <c r="F131" s="13"/>
      <c r="G131" s="127"/>
      <c r="H131" s="127"/>
      <c r="I131" s="131"/>
      <c r="J131" s="132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</row>
    <row r="132" spans="1:186" s="9" customFormat="1" ht="19.5" x14ac:dyDescent="0.15">
      <c r="A132" s="7" t="s">
        <v>46</v>
      </c>
      <c r="B132" s="113" t="s">
        <v>47</v>
      </c>
      <c r="C132" s="113"/>
      <c r="D132" s="113"/>
      <c r="E132" s="113"/>
      <c r="F132" s="113"/>
      <c r="G132" s="113"/>
      <c r="H132" s="113"/>
      <c r="I132" s="113"/>
      <c r="J132" s="114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</row>
    <row r="133" spans="1:186" s="12" customFormat="1" ht="9.75" x14ac:dyDescent="0.2">
      <c r="A133" s="115" t="s">
        <v>5</v>
      </c>
      <c r="B133" s="116"/>
      <c r="C133" s="16">
        <f t="shared" ref="C133:F139" si="46">SUM(,)</f>
        <v>0</v>
      </c>
      <c r="D133" s="16">
        <f t="shared" si="46"/>
        <v>0</v>
      </c>
      <c r="E133" s="16">
        <f t="shared" si="46"/>
        <v>0</v>
      </c>
      <c r="F133" s="16">
        <f t="shared" si="46"/>
        <v>0</v>
      </c>
      <c r="G133" s="117"/>
      <c r="H133" s="117"/>
      <c r="I133" s="118">
        <v>41640</v>
      </c>
      <c r="J133" s="119">
        <v>43830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</row>
    <row r="134" spans="1:186" s="12" customFormat="1" ht="11.1" customHeight="1" x14ac:dyDescent="0.2">
      <c r="A134" s="115" t="s">
        <v>1</v>
      </c>
      <c r="B134" s="116"/>
      <c r="C134" s="16">
        <f t="shared" si="46"/>
        <v>0</v>
      </c>
      <c r="D134" s="16">
        <f t="shared" si="46"/>
        <v>0</v>
      </c>
      <c r="E134" s="16">
        <f t="shared" si="46"/>
        <v>0</v>
      </c>
      <c r="F134" s="16">
        <f t="shared" si="46"/>
        <v>0</v>
      </c>
      <c r="G134" s="117"/>
      <c r="H134" s="117"/>
      <c r="I134" s="118"/>
      <c r="J134" s="119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</row>
    <row r="135" spans="1:186" s="12" customFormat="1" ht="11.1" customHeight="1" x14ac:dyDescent="0.2">
      <c r="A135" s="115" t="s">
        <v>2</v>
      </c>
      <c r="B135" s="116"/>
      <c r="C135" s="16">
        <f t="shared" si="46"/>
        <v>0</v>
      </c>
      <c r="D135" s="16">
        <f t="shared" si="46"/>
        <v>0</v>
      </c>
      <c r="E135" s="16">
        <f t="shared" si="46"/>
        <v>0</v>
      </c>
      <c r="F135" s="16">
        <f t="shared" si="46"/>
        <v>0</v>
      </c>
      <c r="G135" s="117"/>
      <c r="H135" s="117"/>
      <c r="I135" s="118"/>
      <c r="J135" s="119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</row>
    <row r="136" spans="1:186" s="12" customFormat="1" ht="11.1" customHeight="1" x14ac:dyDescent="0.2">
      <c r="A136" s="115" t="s">
        <v>3</v>
      </c>
      <c r="B136" s="116"/>
      <c r="C136" s="16">
        <f t="shared" si="46"/>
        <v>0</v>
      </c>
      <c r="D136" s="16">
        <f t="shared" si="46"/>
        <v>0</v>
      </c>
      <c r="E136" s="16">
        <f t="shared" si="46"/>
        <v>0</v>
      </c>
      <c r="F136" s="16">
        <f t="shared" si="46"/>
        <v>0</v>
      </c>
      <c r="G136" s="117"/>
      <c r="H136" s="117"/>
      <c r="I136" s="118"/>
      <c r="J136" s="119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</row>
    <row r="137" spans="1:186" s="12" customFormat="1" ht="11.1" customHeight="1" x14ac:dyDescent="0.2">
      <c r="A137" s="115" t="s">
        <v>4</v>
      </c>
      <c r="B137" s="116"/>
      <c r="C137" s="16">
        <f t="shared" si="46"/>
        <v>0</v>
      </c>
      <c r="D137" s="16">
        <f t="shared" si="46"/>
        <v>0</v>
      </c>
      <c r="E137" s="16">
        <f t="shared" si="46"/>
        <v>0</v>
      </c>
      <c r="F137" s="16">
        <f t="shared" si="46"/>
        <v>0</v>
      </c>
      <c r="G137" s="117"/>
      <c r="H137" s="117"/>
      <c r="I137" s="118"/>
      <c r="J137" s="119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</row>
    <row r="138" spans="1:186" s="12" customFormat="1" ht="11.1" customHeight="1" x14ac:dyDescent="0.2">
      <c r="A138" s="115" t="s">
        <v>28</v>
      </c>
      <c r="B138" s="116"/>
      <c r="C138" s="16">
        <f t="shared" si="46"/>
        <v>0</v>
      </c>
      <c r="D138" s="16">
        <f t="shared" si="46"/>
        <v>0</v>
      </c>
      <c r="E138" s="16">
        <f t="shared" si="46"/>
        <v>0</v>
      </c>
      <c r="F138" s="16">
        <f t="shared" si="46"/>
        <v>0</v>
      </c>
      <c r="G138" s="117"/>
      <c r="H138" s="117"/>
      <c r="I138" s="118"/>
      <c r="J138" s="119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</row>
    <row r="139" spans="1:186" s="12" customFormat="1" ht="11.1" customHeight="1" x14ac:dyDescent="0.2">
      <c r="A139" s="133" t="s">
        <v>29</v>
      </c>
      <c r="B139" s="128"/>
      <c r="C139" s="17">
        <f t="shared" si="46"/>
        <v>0</v>
      </c>
      <c r="D139" s="17">
        <f t="shared" si="46"/>
        <v>0</v>
      </c>
      <c r="E139" s="17">
        <f t="shared" si="46"/>
        <v>0</v>
      </c>
      <c r="F139" s="17">
        <f t="shared" si="46"/>
        <v>0</v>
      </c>
      <c r="G139" s="127"/>
      <c r="H139" s="127"/>
      <c r="I139" s="131"/>
      <c r="J139" s="132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</row>
    <row r="140" spans="1:186" s="9" customFormat="1" ht="19.5" x14ac:dyDescent="0.15">
      <c r="A140" s="7" t="s">
        <v>48</v>
      </c>
      <c r="B140" s="113" t="s">
        <v>49</v>
      </c>
      <c r="C140" s="113"/>
      <c r="D140" s="113"/>
      <c r="E140" s="113"/>
      <c r="F140" s="113"/>
      <c r="G140" s="113"/>
      <c r="H140" s="113"/>
      <c r="I140" s="113"/>
      <c r="J140" s="114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</row>
    <row r="141" spans="1:186" s="12" customFormat="1" ht="9.75" x14ac:dyDescent="0.2">
      <c r="A141" s="115" t="s">
        <v>5</v>
      </c>
      <c r="B141" s="116"/>
      <c r="C141" s="10">
        <f t="shared" ref="C141:F147" si="47">SUM(C149,,)</f>
        <v>2000</v>
      </c>
      <c r="D141" s="10">
        <f t="shared" ref="D141:E141" si="48">SUM(D149,,)</f>
        <v>2000</v>
      </c>
      <c r="E141" s="10">
        <f t="shared" si="48"/>
        <v>0</v>
      </c>
      <c r="F141" s="10">
        <f t="shared" si="47"/>
        <v>0</v>
      </c>
      <c r="G141" s="117"/>
      <c r="H141" s="117"/>
      <c r="I141" s="118">
        <v>41640</v>
      </c>
      <c r="J141" s="119">
        <v>44196</v>
      </c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</row>
    <row r="142" spans="1:186" s="12" customFormat="1" ht="11.1" customHeight="1" x14ac:dyDescent="0.2">
      <c r="A142" s="115" t="s">
        <v>1</v>
      </c>
      <c r="B142" s="116"/>
      <c r="C142" s="16">
        <f t="shared" si="47"/>
        <v>0</v>
      </c>
      <c r="D142" s="16">
        <f t="shared" ref="D142:E142" si="49">SUM(D150,,)</f>
        <v>0</v>
      </c>
      <c r="E142" s="16">
        <f t="shared" si="49"/>
        <v>0</v>
      </c>
      <c r="F142" s="16">
        <f t="shared" si="47"/>
        <v>0</v>
      </c>
      <c r="G142" s="117"/>
      <c r="H142" s="117"/>
      <c r="I142" s="118"/>
      <c r="J142" s="119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</row>
    <row r="143" spans="1:186" s="12" customFormat="1" ht="11.1" customHeight="1" x14ac:dyDescent="0.2">
      <c r="A143" s="115" t="s">
        <v>2</v>
      </c>
      <c r="B143" s="116"/>
      <c r="C143" s="16">
        <f t="shared" si="47"/>
        <v>2000</v>
      </c>
      <c r="D143" s="16">
        <f t="shared" ref="D143:E143" si="50">SUM(D151,,)</f>
        <v>2000</v>
      </c>
      <c r="E143" s="16">
        <f t="shared" si="50"/>
        <v>0</v>
      </c>
      <c r="F143" s="16">
        <f t="shared" si="47"/>
        <v>0</v>
      </c>
      <c r="G143" s="117"/>
      <c r="H143" s="117"/>
      <c r="I143" s="118"/>
      <c r="J143" s="119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</row>
    <row r="144" spans="1:186" s="12" customFormat="1" ht="11.1" customHeight="1" x14ac:dyDescent="0.2">
      <c r="A144" s="115" t="s">
        <v>3</v>
      </c>
      <c r="B144" s="116"/>
      <c r="C144" s="16">
        <f t="shared" si="47"/>
        <v>0</v>
      </c>
      <c r="D144" s="16">
        <f t="shared" ref="D144:E144" si="51">SUM(D152,,)</f>
        <v>0</v>
      </c>
      <c r="E144" s="16">
        <f t="shared" si="51"/>
        <v>0</v>
      </c>
      <c r="F144" s="16">
        <f t="shared" si="47"/>
        <v>0</v>
      </c>
      <c r="G144" s="117"/>
      <c r="H144" s="117"/>
      <c r="I144" s="118"/>
      <c r="J144" s="119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</row>
    <row r="145" spans="1:186" s="12" customFormat="1" ht="11.1" customHeight="1" x14ac:dyDescent="0.2">
      <c r="A145" s="115" t="s">
        <v>4</v>
      </c>
      <c r="B145" s="116"/>
      <c r="C145" s="16">
        <f t="shared" si="47"/>
        <v>0</v>
      </c>
      <c r="D145" s="16">
        <f t="shared" ref="D145:E145" si="52">SUM(D153,,)</f>
        <v>0</v>
      </c>
      <c r="E145" s="16">
        <f t="shared" si="52"/>
        <v>0</v>
      </c>
      <c r="F145" s="16">
        <f t="shared" si="47"/>
        <v>0</v>
      </c>
      <c r="G145" s="117"/>
      <c r="H145" s="117"/>
      <c r="I145" s="118"/>
      <c r="J145" s="119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</row>
    <row r="146" spans="1:186" s="12" customFormat="1" ht="11.1" customHeight="1" x14ac:dyDescent="0.2">
      <c r="A146" s="115" t="s">
        <v>28</v>
      </c>
      <c r="B146" s="116"/>
      <c r="C146" s="16">
        <f t="shared" si="47"/>
        <v>0</v>
      </c>
      <c r="D146" s="16">
        <f t="shared" ref="D146:E146" si="53">SUM(D154,,)</f>
        <v>0</v>
      </c>
      <c r="E146" s="16">
        <f t="shared" si="53"/>
        <v>0</v>
      </c>
      <c r="F146" s="16">
        <f t="shared" si="47"/>
        <v>0</v>
      </c>
      <c r="G146" s="117"/>
      <c r="H146" s="117"/>
      <c r="I146" s="118"/>
      <c r="J146" s="119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</row>
    <row r="147" spans="1:186" s="12" customFormat="1" ht="11.1" customHeight="1" x14ac:dyDescent="0.2">
      <c r="A147" s="133" t="s">
        <v>29</v>
      </c>
      <c r="B147" s="128"/>
      <c r="C147" s="17">
        <f t="shared" si="47"/>
        <v>0</v>
      </c>
      <c r="D147" s="17">
        <f t="shared" ref="D147:E147" si="54">SUM(D155,,)</f>
        <v>0</v>
      </c>
      <c r="E147" s="17">
        <f t="shared" si="54"/>
        <v>0</v>
      </c>
      <c r="F147" s="17">
        <f t="shared" si="47"/>
        <v>0</v>
      </c>
      <c r="G147" s="127"/>
      <c r="H147" s="127"/>
      <c r="I147" s="131"/>
      <c r="J147" s="132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</row>
    <row r="148" spans="1:186" s="12" customFormat="1" ht="19.5" x14ac:dyDescent="0.15">
      <c r="A148" s="7" t="s">
        <v>50</v>
      </c>
      <c r="B148" s="113" t="s">
        <v>92</v>
      </c>
      <c r="C148" s="113"/>
      <c r="D148" s="113"/>
      <c r="E148" s="113"/>
      <c r="F148" s="113"/>
      <c r="G148" s="113"/>
      <c r="H148" s="113"/>
      <c r="I148" s="113"/>
      <c r="J148" s="11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</row>
    <row r="149" spans="1:186" s="12" customFormat="1" ht="9.75" customHeight="1" x14ac:dyDescent="0.2">
      <c r="A149" s="115" t="s">
        <v>5</v>
      </c>
      <c r="B149" s="116"/>
      <c r="C149" s="10">
        <f t="shared" ref="C149:C155" si="55">SUM(D149,E149,F149)</f>
        <v>2000</v>
      </c>
      <c r="D149" s="45">
        <f t="shared" ref="D149" si="56">SUM(D150:D155)</f>
        <v>2000</v>
      </c>
      <c r="E149" s="45">
        <f t="shared" ref="E149:F149" si="57">SUM(E150:E155)</f>
        <v>0</v>
      </c>
      <c r="F149" s="45">
        <f t="shared" si="57"/>
        <v>0</v>
      </c>
      <c r="G149" s="117" t="s">
        <v>228</v>
      </c>
      <c r="H149" s="117" t="s">
        <v>102</v>
      </c>
      <c r="I149" s="118">
        <v>43831</v>
      </c>
      <c r="J149" s="119">
        <v>44196</v>
      </c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</row>
    <row r="150" spans="1:186" s="12" customFormat="1" ht="11.1" customHeight="1" x14ac:dyDescent="0.2">
      <c r="A150" s="115" t="s">
        <v>1</v>
      </c>
      <c r="B150" s="116"/>
      <c r="C150" s="10">
        <f t="shared" si="55"/>
        <v>0</v>
      </c>
      <c r="D150" s="10"/>
      <c r="E150" s="10"/>
      <c r="F150" s="10"/>
      <c r="G150" s="117"/>
      <c r="H150" s="117"/>
      <c r="I150" s="118"/>
      <c r="J150" s="119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</row>
    <row r="151" spans="1:186" s="12" customFormat="1" ht="11.1" customHeight="1" x14ac:dyDescent="0.2">
      <c r="A151" s="115" t="s">
        <v>2</v>
      </c>
      <c r="B151" s="116"/>
      <c r="C151" s="10">
        <f t="shared" si="55"/>
        <v>2000</v>
      </c>
      <c r="D151" s="10">
        <v>2000</v>
      </c>
      <c r="E151" s="10"/>
      <c r="F151" s="10"/>
      <c r="G151" s="117"/>
      <c r="H151" s="117"/>
      <c r="I151" s="118"/>
      <c r="J151" s="119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</row>
    <row r="152" spans="1:186" s="12" customFormat="1" ht="11.1" customHeight="1" x14ac:dyDescent="0.2">
      <c r="A152" s="115" t="s">
        <v>3</v>
      </c>
      <c r="B152" s="116"/>
      <c r="C152" s="10">
        <f t="shared" si="55"/>
        <v>0</v>
      </c>
      <c r="D152" s="10"/>
      <c r="E152" s="10"/>
      <c r="F152" s="10"/>
      <c r="G152" s="117"/>
      <c r="H152" s="117"/>
      <c r="I152" s="118"/>
      <c r="J152" s="119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</row>
    <row r="153" spans="1:186" s="12" customFormat="1" ht="11.1" customHeight="1" x14ac:dyDescent="0.2">
      <c r="A153" s="115" t="s">
        <v>4</v>
      </c>
      <c r="B153" s="116"/>
      <c r="C153" s="10">
        <f t="shared" si="55"/>
        <v>0</v>
      </c>
      <c r="D153" s="10"/>
      <c r="E153" s="10"/>
      <c r="F153" s="10"/>
      <c r="G153" s="117"/>
      <c r="H153" s="117"/>
      <c r="I153" s="118"/>
      <c r="J153" s="119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</row>
    <row r="154" spans="1:186" s="12" customFormat="1" ht="11.1" customHeight="1" x14ac:dyDescent="0.2">
      <c r="A154" s="115" t="s">
        <v>28</v>
      </c>
      <c r="B154" s="116"/>
      <c r="C154" s="10">
        <f t="shared" si="55"/>
        <v>0</v>
      </c>
      <c r="D154" s="10"/>
      <c r="E154" s="10"/>
      <c r="F154" s="10"/>
      <c r="G154" s="117"/>
      <c r="H154" s="117"/>
      <c r="I154" s="118"/>
      <c r="J154" s="119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</row>
    <row r="155" spans="1:186" s="12" customFormat="1" ht="19.5" customHeight="1" x14ac:dyDescent="0.2">
      <c r="A155" s="115" t="s">
        <v>29</v>
      </c>
      <c r="B155" s="116"/>
      <c r="C155" s="10">
        <f t="shared" si="55"/>
        <v>0</v>
      </c>
      <c r="D155" s="10"/>
      <c r="E155" s="10"/>
      <c r="F155" s="10"/>
      <c r="G155" s="127"/>
      <c r="H155" s="117"/>
      <c r="I155" s="118"/>
      <c r="J155" s="119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</row>
    <row r="156" spans="1:186" s="12" customFormat="1" ht="19.5" x14ac:dyDescent="0.2">
      <c r="A156" s="19" t="s">
        <v>34</v>
      </c>
      <c r="B156" s="128" t="s">
        <v>130</v>
      </c>
      <c r="C156" s="128"/>
      <c r="D156" s="128"/>
      <c r="E156" s="128"/>
      <c r="F156" s="128"/>
      <c r="G156" s="20"/>
      <c r="H156" s="21" t="s">
        <v>71</v>
      </c>
      <c r="I156" s="21" t="s">
        <v>71</v>
      </c>
      <c r="J156" s="22" t="s">
        <v>71</v>
      </c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</row>
    <row r="157" spans="1:186" s="9" customFormat="1" ht="19.5" x14ac:dyDescent="0.15">
      <c r="A157" s="7" t="s">
        <v>51</v>
      </c>
      <c r="B157" s="113" t="s">
        <v>52</v>
      </c>
      <c r="C157" s="113"/>
      <c r="D157" s="113"/>
      <c r="E157" s="113"/>
      <c r="F157" s="113"/>
      <c r="G157" s="113"/>
      <c r="H157" s="113"/>
      <c r="I157" s="113"/>
      <c r="J157" s="114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</row>
    <row r="158" spans="1:186" s="12" customFormat="1" ht="9.75" x14ac:dyDescent="0.2">
      <c r="A158" s="115" t="s">
        <v>5</v>
      </c>
      <c r="B158" s="116"/>
      <c r="C158" s="10">
        <f>SUM(C166,,,,C175,C183,C191,C199,C207,C216,,C224,C232,C241,C249)</f>
        <v>113684.63791</v>
      </c>
      <c r="D158" s="10">
        <f t="shared" ref="D158:F158" si="58">SUM(D166,,,,D175,D183,D191,D199,D207,D216,,D224,D232,D241,D249)</f>
        <v>62094.3</v>
      </c>
      <c r="E158" s="10">
        <f t="shared" si="58"/>
        <v>36150.73184</v>
      </c>
      <c r="F158" s="10">
        <f t="shared" si="58"/>
        <v>15439.60607</v>
      </c>
      <c r="G158" s="117"/>
      <c r="H158" s="117"/>
      <c r="I158" s="118">
        <v>41640</v>
      </c>
      <c r="J158" s="119">
        <v>44592</v>
      </c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</row>
    <row r="159" spans="1:186" s="12" customFormat="1" ht="11.1" customHeight="1" x14ac:dyDescent="0.2">
      <c r="A159" s="115" t="s">
        <v>1</v>
      </c>
      <c r="B159" s="116"/>
      <c r="C159" s="10">
        <f t="shared" ref="C159:F164" si="59">SUM(C167,,,,C176,C184,C192,C200,C208,C217,,C225,C233,C242,C250)</f>
        <v>0</v>
      </c>
      <c r="D159" s="16">
        <f t="shared" si="59"/>
        <v>0</v>
      </c>
      <c r="E159" s="16">
        <f t="shared" si="59"/>
        <v>0</v>
      </c>
      <c r="F159" s="16">
        <f t="shared" si="59"/>
        <v>0</v>
      </c>
      <c r="G159" s="117"/>
      <c r="H159" s="117"/>
      <c r="I159" s="118"/>
      <c r="J159" s="119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</row>
    <row r="160" spans="1:186" s="12" customFormat="1" ht="11.1" customHeight="1" x14ac:dyDescent="0.2">
      <c r="A160" s="115" t="s">
        <v>2</v>
      </c>
      <c r="B160" s="116"/>
      <c r="C160" s="10">
        <f t="shared" si="59"/>
        <v>113684.63791</v>
      </c>
      <c r="D160" s="16">
        <f t="shared" si="59"/>
        <v>62094.3</v>
      </c>
      <c r="E160" s="16">
        <f t="shared" si="59"/>
        <v>36150.73184</v>
      </c>
      <c r="F160" s="16">
        <f t="shared" si="59"/>
        <v>15439.60607</v>
      </c>
      <c r="G160" s="117"/>
      <c r="H160" s="117"/>
      <c r="I160" s="118"/>
      <c r="J160" s="119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</row>
    <row r="161" spans="1:186" s="12" customFormat="1" ht="11.1" customHeight="1" x14ac:dyDescent="0.2">
      <c r="A161" s="115" t="s">
        <v>3</v>
      </c>
      <c r="B161" s="116"/>
      <c r="C161" s="10">
        <f t="shared" si="59"/>
        <v>0</v>
      </c>
      <c r="D161" s="16">
        <f t="shared" si="59"/>
        <v>0</v>
      </c>
      <c r="E161" s="16">
        <f t="shared" si="59"/>
        <v>0</v>
      </c>
      <c r="F161" s="16">
        <f t="shared" si="59"/>
        <v>0</v>
      </c>
      <c r="G161" s="117"/>
      <c r="H161" s="117"/>
      <c r="I161" s="118"/>
      <c r="J161" s="119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</row>
    <row r="162" spans="1:186" s="12" customFormat="1" ht="11.1" customHeight="1" x14ac:dyDescent="0.2">
      <c r="A162" s="115" t="s">
        <v>4</v>
      </c>
      <c r="B162" s="116"/>
      <c r="C162" s="10">
        <f t="shared" si="59"/>
        <v>0</v>
      </c>
      <c r="D162" s="16">
        <f t="shared" si="59"/>
        <v>0</v>
      </c>
      <c r="E162" s="16">
        <f t="shared" si="59"/>
        <v>0</v>
      </c>
      <c r="F162" s="16">
        <f t="shared" si="59"/>
        <v>0</v>
      </c>
      <c r="G162" s="117"/>
      <c r="H162" s="117"/>
      <c r="I162" s="118"/>
      <c r="J162" s="119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</row>
    <row r="163" spans="1:186" s="12" customFormat="1" ht="11.1" customHeight="1" x14ac:dyDescent="0.2">
      <c r="A163" s="115" t="s">
        <v>28</v>
      </c>
      <c r="B163" s="116"/>
      <c r="C163" s="10">
        <f t="shared" si="59"/>
        <v>0</v>
      </c>
      <c r="D163" s="16">
        <f t="shared" si="59"/>
        <v>0</v>
      </c>
      <c r="E163" s="16">
        <f t="shared" si="59"/>
        <v>0</v>
      </c>
      <c r="F163" s="16">
        <f t="shared" si="59"/>
        <v>0</v>
      </c>
      <c r="G163" s="117"/>
      <c r="H163" s="117"/>
      <c r="I163" s="118"/>
      <c r="J163" s="119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</row>
    <row r="164" spans="1:186" s="12" customFormat="1" ht="11.1" customHeight="1" x14ac:dyDescent="0.2">
      <c r="A164" s="133" t="s">
        <v>29</v>
      </c>
      <c r="B164" s="128"/>
      <c r="C164" s="10">
        <f t="shared" si="59"/>
        <v>0</v>
      </c>
      <c r="D164" s="16">
        <f t="shared" si="59"/>
        <v>0</v>
      </c>
      <c r="E164" s="16">
        <f t="shared" si="59"/>
        <v>0</v>
      </c>
      <c r="F164" s="16">
        <f t="shared" si="59"/>
        <v>0</v>
      </c>
      <c r="G164" s="127"/>
      <c r="H164" s="127"/>
      <c r="I164" s="131"/>
      <c r="J164" s="132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</row>
    <row r="165" spans="1:186" s="12" customFormat="1" ht="19.5" x14ac:dyDescent="0.15">
      <c r="A165" s="7" t="s">
        <v>54</v>
      </c>
      <c r="B165" s="113" t="s">
        <v>53</v>
      </c>
      <c r="C165" s="113"/>
      <c r="D165" s="113"/>
      <c r="E165" s="113"/>
      <c r="F165" s="113"/>
      <c r="G165" s="113"/>
      <c r="H165" s="113"/>
      <c r="I165" s="113"/>
      <c r="J165" s="114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</row>
    <row r="166" spans="1:186" s="12" customFormat="1" ht="9.75" x14ac:dyDescent="0.2">
      <c r="A166" s="115" t="s">
        <v>5</v>
      </c>
      <c r="B166" s="116"/>
      <c r="C166" s="10">
        <f t="shared" ref="C166:C172" si="60">SUM(D166,E166,F166)</f>
        <v>4459.5</v>
      </c>
      <c r="D166" s="45">
        <f t="shared" ref="D166" si="61">SUM(D167:D172)</f>
        <v>2459.5</v>
      </c>
      <c r="E166" s="45">
        <f t="shared" ref="E166:F166" si="62">SUM(E167:E172)</f>
        <v>0</v>
      </c>
      <c r="F166" s="45">
        <f t="shared" si="62"/>
        <v>2000</v>
      </c>
      <c r="G166" s="117" t="s">
        <v>229</v>
      </c>
      <c r="H166" s="117" t="s">
        <v>10</v>
      </c>
      <c r="I166" s="118">
        <v>43831</v>
      </c>
      <c r="J166" s="119">
        <v>44926</v>
      </c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</row>
    <row r="167" spans="1:186" s="12" customFormat="1" ht="11.1" customHeight="1" x14ac:dyDescent="0.2">
      <c r="A167" s="115" t="s">
        <v>1</v>
      </c>
      <c r="B167" s="116"/>
      <c r="C167" s="10">
        <f t="shared" si="60"/>
        <v>0</v>
      </c>
      <c r="D167" s="10"/>
      <c r="E167" s="10"/>
      <c r="F167" s="10"/>
      <c r="G167" s="117"/>
      <c r="H167" s="117"/>
      <c r="I167" s="118"/>
      <c r="J167" s="119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</row>
    <row r="168" spans="1:186" s="12" customFormat="1" ht="11.1" customHeight="1" x14ac:dyDescent="0.2">
      <c r="A168" s="115" t="s">
        <v>2</v>
      </c>
      <c r="B168" s="116"/>
      <c r="C168" s="10">
        <f t="shared" si="60"/>
        <v>4459.5</v>
      </c>
      <c r="D168" s="10">
        <f>2000+459.5</f>
        <v>2459.5</v>
      </c>
      <c r="E168" s="10">
        <f>2000-2000</f>
        <v>0</v>
      </c>
      <c r="F168" s="10">
        <v>2000</v>
      </c>
      <c r="G168" s="117"/>
      <c r="H168" s="117"/>
      <c r="I168" s="118"/>
      <c r="J168" s="119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</row>
    <row r="169" spans="1:186" s="12" customFormat="1" ht="11.1" customHeight="1" x14ac:dyDescent="0.2">
      <c r="A169" s="115" t="s">
        <v>3</v>
      </c>
      <c r="B169" s="116"/>
      <c r="C169" s="10">
        <f t="shared" si="60"/>
        <v>0</v>
      </c>
      <c r="D169" s="10"/>
      <c r="E169" s="10"/>
      <c r="F169" s="10"/>
      <c r="G169" s="117"/>
      <c r="H169" s="117"/>
      <c r="I169" s="118"/>
      <c r="J169" s="119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</row>
    <row r="170" spans="1:186" s="12" customFormat="1" ht="11.1" customHeight="1" x14ac:dyDescent="0.2">
      <c r="A170" s="115" t="s">
        <v>4</v>
      </c>
      <c r="B170" s="116"/>
      <c r="C170" s="10">
        <f t="shared" si="60"/>
        <v>0</v>
      </c>
      <c r="D170" s="10"/>
      <c r="E170" s="10"/>
      <c r="F170" s="10"/>
      <c r="G170" s="117"/>
      <c r="H170" s="117"/>
      <c r="I170" s="118"/>
      <c r="J170" s="119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</row>
    <row r="171" spans="1:186" s="12" customFormat="1" ht="11.1" customHeight="1" x14ac:dyDescent="0.2">
      <c r="A171" s="115" t="s">
        <v>28</v>
      </c>
      <c r="B171" s="116"/>
      <c r="C171" s="10">
        <f t="shared" si="60"/>
        <v>0</v>
      </c>
      <c r="D171" s="10"/>
      <c r="E171" s="10"/>
      <c r="F171" s="10"/>
      <c r="G171" s="117"/>
      <c r="H171" s="117"/>
      <c r="I171" s="118"/>
      <c r="J171" s="119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</row>
    <row r="172" spans="1:186" s="12" customFormat="1" ht="11.1" customHeight="1" x14ac:dyDescent="0.2">
      <c r="A172" s="115" t="s">
        <v>29</v>
      </c>
      <c r="B172" s="116"/>
      <c r="C172" s="10">
        <f t="shared" si="60"/>
        <v>0</v>
      </c>
      <c r="D172" s="10"/>
      <c r="E172" s="10"/>
      <c r="F172" s="10"/>
      <c r="G172" s="117"/>
      <c r="H172" s="117"/>
      <c r="I172" s="118"/>
      <c r="J172" s="119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</row>
    <row r="173" spans="1:186" s="12" customFormat="1" ht="29.25" x14ac:dyDescent="0.2">
      <c r="A173" s="19" t="s">
        <v>72</v>
      </c>
      <c r="B173" s="128" t="s">
        <v>202</v>
      </c>
      <c r="C173" s="128"/>
      <c r="D173" s="128"/>
      <c r="E173" s="128"/>
      <c r="F173" s="128"/>
      <c r="G173" s="20"/>
      <c r="H173" s="21" t="s">
        <v>71</v>
      </c>
      <c r="I173" s="21" t="s">
        <v>71</v>
      </c>
      <c r="J173" s="22" t="s">
        <v>195</v>
      </c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</row>
    <row r="174" spans="1:186" s="12" customFormat="1" ht="19.5" x14ac:dyDescent="0.15">
      <c r="A174" s="7" t="s">
        <v>75</v>
      </c>
      <c r="B174" s="113" t="s">
        <v>144</v>
      </c>
      <c r="C174" s="113"/>
      <c r="D174" s="113"/>
      <c r="E174" s="113"/>
      <c r="F174" s="113"/>
      <c r="G174" s="113"/>
      <c r="H174" s="113"/>
      <c r="I174" s="113"/>
      <c r="J174" s="114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</row>
    <row r="175" spans="1:186" s="12" customFormat="1" ht="9.75" customHeight="1" x14ac:dyDescent="0.2">
      <c r="A175" s="115" t="s">
        <v>5</v>
      </c>
      <c r="B175" s="116"/>
      <c r="C175" s="10">
        <f t="shared" ref="C175:C181" si="63">SUM(D175,E175,F175)</f>
        <v>450</v>
      </c>
      <c r="D175" s="45">
        <f t="shared" ref="D175" si="64">SUM(D176:D181)</f>
        <v>150</v>
      </c>
      <c r="E175" s="45">
        <f t="shared" ref="E175:F175" si="65">SUM(E176:E181)</f>
        <v>150</v>
      </c>
      <c r="F175" s="45">
        <f t="shared" si="65"/>
        <v>150</v>
      </c>
      <c r="G175" s="117" t="s">
        <v>153</v>
      </c>
      <c r="H175" s="117" t="s">
        <v>11</v>
      </c>
      <c r="I175" s="118">
        <v>43831</v>
      </c>
      <c r="J175" s="119">
        <v>44196</v>
      </c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</row>
    <row r="176" spans="1:186" s="12" customFormat="1" ht="11.1" customHeight="1" x14ac:dyDescent="0.2">
      <c r="A176" s="115" t="s">
        <v>1</v>
      </c>
      <c r="B176" s="116"/>
      <c r="C176" s="10">
        <f t="shared" si="63"/>
        <v>0</v>
      </c>
      <c r="D176" s="10"/>
      <c r="E176" s="10"/>
      <c r="F176" s="10"/>
      <c r="G176" s="117"/>
      <c r="H176" s="117"/>
      <c r="I176" s="118"/>
      <c r="J176" s="119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</row>
    <row r="177" spans="1:186" s="12" customFormat="1" ht="11.1" customHeight="1" x14ac:dyDescent="0.2">
      <c r="A177" s="115" t="s">
        <v>2</v>
      </c>
      <c r="B177" s="116"/>
      <c r="C177" s="10">
        <f t="shared" si="63"/>
        <v>450</v>
      </c>
      <c r="D177" s="10">
        <f>150</f>
        <v>150</v>
      </c>
      <c r="E177" s="10">
        <v>150</v>
      </c>
      <c r="F177" s="10">
        <v>150</v>
      </c>
      <c r="G177" s="117"/>
      <c r="H177" s="117"/>
      <c r="I177" s="118"/>
      <c r="J177" s="119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</row>
    <row r="178" spans="1:186" s="12" customFormat="1" ht="11.1" customHeight="1" x14ac:dyDescent="0.2">
      <c r="A178" s="115" t="s">
        <v>3</v>
      </c>
      <c r="B178" s="116"/>
      <c r="C178" s="10">
        <f t="shared" si="63"/>
        <v>0</v>
      </c>
      <c r="D178" s="10"/>
      <c r="E178" s="10"/>
      <c r="F178" s="10"/>
      <c r="G178" s="117"/>
      <c r="H178" s="117"/>
      <c r="I178" s="118"/>
      <c r="J178" s="119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</row>
    <row r="179" spans="1:186" s="12" customFormat="1" ht="11.1" customHeight="1" x14ac:dyDescent="0.2">
      <c r="A179" s="115" t="s">
        <v>4</v>
      </c>
      <c r="B179" s="116"/>
      <c r="C179" s="10">
        <f t="shared" si="63"/>
        <v>0</v>
      </c>
      <c r="D179" s="10"/>
      <c r="E179" s="10"/>
      <c r="F179" s="10"/>
      <c r="G179" s="117"/>
      <c r="H179" s="117"/>
      <c r="I179" s="118"/>
      <c r="J179" s="119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</row>
    <row r="180" spans="1:186" s="12" customFormat="1" ht="11.1" customHeight="1" x14ac:dyDescent="0.2">
      <c r="A180" s="115" t="s">
        <v>28</v>
      </c>
      <c r="B180" s="116"/>
      <c r="C180" s="10">
        <f t="shared" si="63"/>
        <v>0</v>
      </c>
      <c r="D180" s="10"/>
      <c r="E180" s="10"/>
      <c r="F180" s="10"/>
      <c r="G180" s="117"/>
      <c r="H180" s="117"/>
      <c r="I180" s="118"/>
      <c r="J180" s="119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</row>
    <row r="181" spans="1:186" s="12" customFormat="1" ht="11.1" customHeight="1" x14ac:dyDescent="0.2">
      <c r="A181" s="133" t="s">
        <v>29</v>
      </c>
      <c r="B181" s="128"/>
      <c r="C181" s="10">
        <f t="shared" si="63"/>
        <v>0</v>
      </c>
      <c r="D181" s="13"/>
      <c r="E181" s="13"/>
      <c r="F181" s="13"/>
      <c r="G181" s="117"/>
      <c r="H181" s="127"/>
      <c r="I181" s="118"/>
      <c r="J181" s="119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</row>
    <row r="182" spans="1:186" s="12" customFormat="1" ht="19.5" x14ac:dyDescent="0.15">
      <c r="A182" s="7" t="s">
        <v>55</v>
      </c>
      <c r="B182" s="113" t="s">
        <v>145</v>
      </c>
      <c r="C182" s="113"/>
      <c r="D182" s="113"/>
      <c r="E182" s="113"/>
      <c r="F182" s="113"/>
      <c r="G182" s="113"/>
      <c r="H182" s="113"/>
      <c r="I182" s="113"/>
      <c r="J182" s="114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</row>
    <row r="183" spans="1:186" s="12" customFormat="1" ht="9.75" customHeight="1" x14ac:dyDescent="0.2">
      <c r="A183" s="115" t="s">
        <v>5</v>
      </c>
      <c r="B183" s="116"/>
      <c r="C183" s="10">
        <f t="shared" ref="C183:C189" si="66">SUM(D183,E183,F183)</f>
        <v>24320</v>
      </c>
      <c r="D183" s="45">
        <f t="shared" ref="D183" si="67">SUM(D184:D189)</f>
        <v>14920</v>
      </c>
      <c r="E183" s="45">
        <f t="shared" ref="E183:F183" si="68">SUM(E184:E189)</f>
        <v>5700</v>
      </c>
      <c r="F183" s="45">
        <f t="shared" si="68"/>
        <v>3700</v>
      </c>
      <c r="G183" s="117" t="s">
        <v>177</v>
      </c>
      <c r="H183" s="117" t="s">
        <v>154</v>
      </c>
      <c r="I183" s="118">
        <v>43831</v>
      </c>
      <c r="J183" s="119">
        <v>44926</v>
      </c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</row>
    <row r="184" spans="1:186" s="12" customFormat="1" ht="11.1" customHeight="1" x14ac:dyDescent="0.2">
      <c r="A184" s="115" t="s">
        <v>1</v>
      </c>
      <c r="B184" s="116"/>
      <c r="C184" s="10">
        <f t="shared" si="66"/>
        <v>0</v>
      </c>
      <c r="D184" s="10"/>
      <c r="E184" s="10"/>
      <c r="F184" s="10"/>
      <c r="G184" s="117"/>
      <c r="H184" s="117"/>
      <c r="I184" s="118"/>
      <c r="J184" s="119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</row>
    <row r="185" spans="1:186" s="12" customFormat="1" ht="11.1" customHeight="1" x14ac:dyDescent="0.2">
      <c r="A185" s="115" t="s">
        <v>2</v>
      </c>
      <c r="B185" s="116"/>
      <c r="C185" s="10">
        <f t="shared" si="66"/>
        <v>24320</v>
      </c>
      <c r="D185" s="10">
        <f>8700+6220</f>
        <v>14920</v>
      </c>
      <c r="E185" s="10">
        <v>5700</v>
      </c>
      <c r="F185" s="10">
        <v>3700</v>
      </c>
      <c r="G185" s="117"/>
      <c r="H185" s="117"/>
      <c r="I185" s="118"/>
      <c r="J185" s="119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</row>
    <row r="186" spans="1:186" s="12" customFormat="1" ht="11.1" customHeight="1" x14ac:dyDescent="0.2">
      <c r="A186" s="115" t="s">
        <v>3</v>
      </c>
      <c r="B186" s="116"/>
      <c r="C186" s="10">
        <f t="shared" si="66"/>
        <v>0</v>
      </c>
      <c r="D186" s="10"/>
      <c r="E186" s="10"/>
      <c r="F186" s="10"/>
      <c r="G186" s="117"/>
      <c r="H186" s="117"/>
      <c r="I186" s="118"/>
      <c r="J186" s="119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</row>
    <row r="187" spans="1:186" s="12" customFormat="1" ht="11.1" customHeight="1" x14ac:dyDescent="0.2">
      <c r="A187" s="115" t="s">
        <v>4</v>
      </c>
      <c r="B187" s="116"/>
      <c r="C187" s="10">
        <f t="shared" si="66"/>
        <v>0</v>
      </c>
      <c r="D187" s="10"/>
      <c r="E187" s="10"/>
      <c r="F187" s="10"/>
      <c r="G187" s="117"/>
      <c r="H187" s="117"/>
      <c r="I187" s="118"/>
      <c r="J187" s="119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</row>
    <row r="188" spans="1:186" s="12" customFormat="1" ht="11.1" customHeight="1" x14ac:dyDescent="0.2">
      <c r="A188" s="115" t="s">
        <v>28</v>
      </c>
      <c r="B188" s="116"/>
      <c r="C188" s="10">
        <f t="shared" si="66"/>
        <v>0</v>
      </c>
      <c r="D188" s="16"/>
      <c r="E188" s="16"/>
      <c r="F188" s="16"/>
      <c r="G188" s="117"/>
      <c r="H188" s="117"/>
      <c r="I188" s="118"/>
      <c r="J188" s="119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</row>
    <row r="189" spans="1:186" s="12" customFormat="1" ht="36.75" customHeight="1" x14ac:dyDescent="0.2">
      <c r="A189" s="115" t="s">
        <v>29</v>
      </c>
      <c r="B189" s="116"/>
      <c r="C189" s="10">
        <f t="shared" si="66"/>
        <v>0</v>
      </c>
      <c r="D189" s="16"/>
      <c r="E189" s="16"/>
      <c r="F189" s="16"/>
      <c r="G189" s="117"/>
      <c r="H189" s="117"/>
      <c r="I189" s="118"/>
      <c r="J189" s="119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</row>
    <row r="190" spans="1:186" s="12" customFormat="1" ht="19.5" x14ac:dyDescent="0.15">
      <c r="A190" s="7" t="s">
        <v>56</v>
      </c>
      <c r="B190" s="113" t="s">
        <v>146</v>
      </c>
      <c r="C190" s="113"/>
      <c r="D190" s="113"/>
      <c r="E190" s="113"/>
      <c r="F190" s="113"/>
      <c r="G190" s="113"/>
      <c r="H190" s="113"/>
      <c r="I190" s="113"/>
      <c r="J190" s="114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</row>
    <row r="191" spans="1:186" s="12" customFormat="1" ht="9.75" customHeight="1" x14ac:dyDescent="0.2">
      <c r="A191" s="115" t="s">
        <v>5</v>
      </c>
      <c r="B191" s="116"/>
      <c r="C191" s="10">
        <f t="shared" ref="C191:C197" si="69">SUM(D191,E191,F191)</f>
        <v>3900</v>
      </c>
      <c r="D191" s="45">
        <f t="shared" ref="D191:E191" si="70">SUM(D192:D197)</f>
        <v>1300</v>
      </c>
      <c r="E191" s="45">
        <f t="shared" si="70"/>
        <v>1300</v>
      </c>
      <c r="F191" s="45">
        <f t="shared" ref="F191" si="71">SUM(F192:F197)</f>
        <v>1300</v>
      </c>
      <c r="G191" s="117" t="s">
        <v>177</v>
      </c>
      <c r="H191" s="117" t="s">
        <v>134</v>
      </c>
      <c r="I191" s="118">
        <v>43831</v>
      </c>
      <c r="J191" s="119">
        <v>44926</v>
      </c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</row>
    <row r="192" spans="1:186" s="12" customFormat="1" ht="11.1" customHeight="1" x14ac:dyDescent="0.2">
      <c r="A192" s="115" t="s">
        <v>1</v>
      </c>
      <c r="B192" s="116"/>
      <c r="C192" s="10">
        <f t="shared" si="69"/>
        <v>0</v>
      </c>
      <c r="D192" s="10"/>
      <c r="E192" s="10"/>
      <c r="F192" s="10"/>
      <c r="G192" s="117"/>
      <c r="H192" s="117"/>
      <c r="I192" s="118"/>
      <c r="J192" s="119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</row>
    <row r="193" spans="1:186" s="12" customFormat="1" ht="11.1" customHeight="1" x14ac:dyDescent="0.2">
      <c r="A193" s="115" t="s">
        <v>2</v>
      </c>
      <c r="B193" s="116"/>
      <c r="C193" s="10">
        <f t="shared" si="69"/>
        <v>3900</v>
      </c>
      <c r="D193" s="10">
        <v>1300</v>
      </c>
      <c r="E193" s="10">
        <v>1300</v>
      </c>
      <c r="F193" s="10">
        <v>1300</v>
      </c>
      <c r="G193" s="117"/>
      <c r="H193" s="117"/>
      <c r="I193" s="118"/>
      <c r="J193" s="119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</row>
    <row r="194" spans="1:186" s="12" customFormat="1" ht="11.1" customHeight="1" x14ac:dyDescent="0.2">
      <c r="A194" s="115" t="s">
        <v>3</v>
      </c>
      <c r="B194" s="116"/>
      <c r="C194" s="10">
        <f t="shared" si="69"/>
        <v>0</v>
      </c>
      <c r="D194" s="10"/>
      <c r="E194" s="10"/>
      <c r="F194" s="10"/>
      <c r="G194" s="117"/>
      <c r="H194" s="117"/>
      <c r="I194" s="118"/>
      <c r="J194" s="119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</row>
    <row r="195" spans="1:186" s="12" customFormat="1" ht="11.1" customHeight="1" x14ac:dyDescent="0.2">
      <c r="A195" s="115" t="s">
        <v>4</v>
      </c>
      <c r="B195" s="116"/>
      <c r="C195" s="10">
        <f t="shared" si="69"/>
        <v>0</v>
      </c>
      <c r="D195" s="10"/>
      <c r="E195" s="10"/>
      <c r="F195" s="10"/>
      <c r="G195" s="117"/>
      <c r="H195" s="117"/>
      <c r="I195" s="118"/>
      <c r="J195" s="119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</row>
    <row r="196" spans="1:186" s="12" customFormat="1" ht="11.1" customHeight="1" x14ac:dyDescent="0.2">
      <c r="A196" s="115" t="s">
        <v>28</v>
      </c>
      <c r="B196" s="116"/>
      <c r="C196" s="10">
        <f t="shared" si="69"/>
        <v>0</v>
      </c>
      <c r="D196" s="16"/>
      <c r="E196" s="16"/>
      <c r="F196" s="16"/>
      <c r="G196" s="117"/>
      <c r="H196" s="117"/>
      <c r="I196" s="118"/>
      <c r="J196" s="119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</row>
    <row r="197" spans="1:186" s="12" customFormat="1" ht="11.1" customHeight="1" x14ac:dyDescent="0.2">
      <c r="A197" s="115" t="s">
        <v>29</v>
      </c>
      <c r="B197" s="116"/>
      <c r="C197" s="10">
        <f t="shared" si="69"/>
        <v>0</v>
      </c>
      <c r="D197" s="16"/>
      <c r="E197" s="16"/>
      <c r="F197" s="16"/>
      <c r="G197" s="117"/>
      <c r="H197" s="117"/>
      <c r="I197" s="118"/>
      <c r="J197" s="119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</row>
    <row r="198" spans="1:186" s="12" customFormat="1" ht="19.5" x14ac:dyDescent="0.15">
      <c r="A198" s="7" t="s">
        <v>133</v>
      </c>
      <c r="B198" s="113" t="s">
        <v>147</v>
      </c>
      <c r="C198" s="113"/>
      <c r="D198" s="113"/>
      <c r="E198" s="113"/>
      <c r="F198" s="113"/>
      <c r="G198" s="113"/>
      <c r="H198" s="113"/>
      <c r="I198" s="113"/>
      <c r="J198" s="114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</row>
    <row r="199" spans="1:186" s="12" customFormat="1" ht="9.75" customHeight="1" x14ac:dyDescent="0.2">
      <c r="A199" s="115" t="s">
        <v>5</v>
      </c>
      <c r="B199" s="116"/>
      <c r="C199" s="10">
        <f t="shared" ref="C199:C205" si="72">SUM(D199,E199,F199)</f>
        <v>4000</v>
      </c>
      <c r="D199" s="45">
        <f t="shared" ref="D199" si="73">SUM(D200:D205)</f>
        <v>2000</v>
      </c>
      <c r="E199" s="45">
        <f t="shared" ref="E199:F199" si="74">SUM(E200:E205)</f>
        <v>1000</v>
      </c>
      <c r="F199" s="45">
        <f t="shared" si="74"/>
        <v>1000</v>
      </c>
      <c r="G199" s="117" t="s">
        <v>78</v>
      </c>
      <c r="H199" s="117" t="s">
        <v>127</v>
      </c>
      <c r="I199" s="118">
        <v>43831</v>
      </c>
      <c r="J199" s="155">
        <v>44926</v>
      </c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</row>
    <row r="200" spans="1:186" s="12" customFormat="1" ht="11.1" customHeight="1" x14ac:dyDescent="0.2">
      <c r="A200" s="115" t="s">
        <v>1</v>
      </c>
      <c r="B200" s="116"/>
      <c r="C200" s="10">
        <f t="shared" si="72"/>
        <v>0</v>
      </c>
      <c r="D200" s="10"/>
      <c r="E200" s="10"/>
      <c r="F200" s="10"/>
      <c r="G200" s="117"/>
      <c r="H200" s="117"/>
      <c r="I200" s="118"/>
      <c r="J200" s="156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</row>
    <row r="201" spans="1:186" s="12" customFormat="1" ht="11.1" customHeight="1" x14ac:dyDescent="0.2">
      <c r="A201" s="115" t="s">
        <v>2</v>
      </c>
      <c r="B201" s="116"/>
      <c r="C201" s="10">
        <f t="shared" si="72"/>
        <v>4000</v>
      </c>
      <c r="D201" s="10">
        <v>2000</v>
      </c>
      <c r="E201" s="10">
        <v>1000</v>
      </c>
      <c r="F201" s="10">
        <v>1000</v>
      </c>
      <c r="G201" s="117"/>
      <c r="H201" s="117"/>
      <c r="I201" s="118"/>
      <c r="J201" s="156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</row>
    <row r="202" spans="1:186" s="12" customFormat="1" ht="11.1" customHeight="1" x14ac:dyDescent="0.2">
      <c r="A202" s="115" t="s">
        <v>3</v>
      </c>
      <c r="B202" s="116"/>
      <c r="C202" s="10">
        <f t="shared" si="72"/>
        <v>0</v>
      </c>
      <c r="D202" s="10"/>
      <c r="E202" s="10"/>
      <c r="F202" s="10"/>
      <c r="G202" s="117"/>
      <c r="H202" s="117"/>
      <c r="I202" s="118"/>
      <c r="J202" s="156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</row>
    <row r="203" spans="1:186" s="12" customFormat="1" ht="11.1" customHeight="1" x14ac:dyDescent="0.2">
      <c r="A203" s="115" t="s">
        <v>4</v>
      </c>
      <c r="B203" s="116"/>
      <c r="C203" s="10">
        <f t="shared" si="72"/>
        <v>0</v>
      </c>
      <c r="D203" s="10"/>
      <c r="E203" s="10"/>
      <c r="F203" s="10"/>
      <c r="G203" s="117"/>
      <c r="H203" s="117"/>
      <c r="I203" s="118"/>
      <c r="J203" s="156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</row>
    <row r="204" spans="1:186" s="12" customFormat="1" ht="11.1" customHeight="1" x14ac:dyDescent="0.2">
      <c r="A204" s="115" t="s">
        <v>28</v>
      </c>
      <c r="B204" s="116"/>
      <c r="C204" s="10">
        <f t="shared" si="72"/>
        <v>0</v>
      </c>
      <c r="D204" s="10"/>
      <c r="E204" s="10"/>
      <c r="F204" s="10"/>
      <c r="G204" s="117"/>
      <c r="H204" s="117"/>
      <c r="I204" s="118"/>
      <c r="J204" s="156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</row>
    <row r="205" spans="1:186" s="12" customFormat="1" ht="11.1" customHeight="1" x14ac:dyDescent="0.2">
      <c r="A205" s="115" t="s">
        <v>29</v>
      </c>
      <c r="B205" s="116"/>
      <c r="C205" s="10">
        <f t="shared" si="72"/>
        <v>0</v>
      </c>
      <c r="D205" s="10"/>
      <c r="E205" s="10"/>
      <c r="F205" s="10"/>
      <c r="G205" s="117"/>
      <c r="H205" s="117"/>
      <c r="I205" s="118"/>
      <c r="J205" s="157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</row>
    <row r="206" spans="1:186" s="12" customFormat="1" ht="29.25" x14ac:dyDescent="0.15">
      <c r="A206" s="7" t="s">
        <v>220</v>
      </c>
      <c r="B206" s="113" t="s">
        <v>221</v>
      </c>
      <c r="C206" s="113"/>
      <c r="D206" s="113"/>
      <c r="E206" s="113"/>
      <c r="F206" s="113"/>
      <c r="G206" s="113"/>
      <c r="H206" s="113"/>
      <c r="I206" s="113"/>
      <c r="J206" s="114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</row>
    <row r="207" spans="1:186" s="12" customFormat="1" ht="9.75" customHeight="1" x14ac:dyDescent="0.2">
      <c r="A207" s="115" t="s">
        <v>5</v>
      </c>
      <c r="B207" s="116"/>
      <c r="C207" s="10">
        <f t="shared" ref="C207:C213" si="75">SUM(D207,E207,F207)</f>
        <v>3614</v>
      </c>
      <c r="D207" s="45">
        <f t="shared" ref="D207:E207" si="76">SUM(D208:D213)</f>
        <v>1614</v>
      </c>
      <c r="E207" s="45">
        <f t="shared" si="76"/>
        <v>1000</v>
      </c>
      <c r="F207" s="45">
        <f t="shared" ref="F207" si="77">SUM(F208:F213)</f>
        <v>1000</v>
      </c>
      <c r="G207" s="117" t="s">
        <v>79</v>
      </c>
      <c r="H207" s="117" t="s">
        <v>135</v>
      </c>
      <c r="I207" s="118">
        <v>43831</v>
      </c>
      <c r="J207" s="119">
        <v>44926</v>
      </c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</row>
    <row r="208" spans="1:186" s="12" customFormat="1" ht="11.1" customHeight="1" x14ac:dyDescent="0.2">
      <c r="A208" s="115" t="s">
        <v>1</v>
      </c>
      <c r="B208" s="116"/>
      <c r="C208" s="10">
        <f t="shared" si="75"/>
        <v>0</v>
      </c>
      <c r="D208" s="10"/>
      <c r="E208" s="10"/>
      <c r="F208" s="10"/>
      <c r="G208" s="117"/>
      <c r="H208" s="117"/>
      <c r="I208" s="118"/>
      <c r="J208" s="119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</row>
    <row r="209" spans="1:186" s="12" customFormat="1" ht="11.1" customHeight="1" x14ac:dyDescent="0.2">
      <c r="A209" s="115" t="s">
        <v>2</v>
      </c>
      <c r="B209" s="116"/>
      <c r="C209" s="10">
        <f t="shared" si="75"/>
        <v>3614</v>
      </c>
      <c r="D209" s="10">
        <v>1614</v>
      </c>
      <c r="E209" s="10">
        <v>1000</v>
      </c>
      <c r="F209" s="10">
        <v>1000</v>
      </c>
      <c r="G209" s="117"/>
      <c r="H209" s="117"/>
      <c r="I209" s="118"/>
      <c r="J209" s="119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</row>
    <row r="210" spans="1:186" s="12" customFormat="1" ht="11.1" customHeight="1" x14ac:dyDescent="0.2">
      <c r="A210" s="115" t="s">
        <v>3</v>
      </c>
      <c r="B210" s="116"/>
      <c r="C210" s="10">
        <f t="shared" si="75"/>
        <v>0</v>
      </c>
      <c r="D210" s="10"/>
      <c r="E210" s="10"/>
      <c r="F210" s="10"/>
      <c r="G210" s="117"/>
      <c r="H210" s="117"/>
      <c r="I210" s="118"/>
      <c r="J210" s="119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</row>
    <row r="211" spans="1:186" s="12" customFormat="1" ht="11.1" customHeight="1" x14ac:dyDescent="0.2">
      <c r="A211" s="115" t="s">
        <v>4</v>
      </c>
      <c r="B211" s="116"/>
      <c r="C211" s="10">
        <f t="shared" si="75"/>
        <v>0</v>
      </c>
      <c r="D211" s="10"/>
      <c r="E211" s="10"/>
      <c r="F211" s="10"/>
      <c r="G211" s="117"/>
      <c r="H211" s="117"/>
      <c r="I211" s="118"/>
      <c r="J211" s="119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</row>
    <row r="212" spans="1:186" s="12" customFormat="1" ht="11.1" customHeight="1" x14ac:dyDescent="0.2">
      <c r="A212" s="115" t="s">
        <v>28</v>
      </c>
      <c r="B212" s="116"/>
      <c r="C212" s="10">
        <f t="shared" si="75"/>
        <v>0</v>
      </c>
      <c r="D212" s="10"/>
      <c r="E212" s="10"/>
      <c r="F212" s="10"/>
      <c r="G212" s="117"/>
      <c r="H212" s="117"/>
      <c r="I212" s="118"/>
      <c r="J212" s="119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</row>
    <row r="213" spans="1:186" s="12" customFormat="1" ht="11.1" customHeight="1" x14ac:dyDescent="0.2">
      <c r="A213" s="115" t="s">
        <v>29</v>
      </c>
      <c r="B213" s="116"/>
      <c r="C213" s="10">
        <f t="shared" si="75"/>
        <v>0</v>
      </c>
      <c r="D213" s="10"/>
      <c r="E213" s="10"/>
      <c r="F213" s="10"/>
      <c r="G213" s="117"/>
      <c r="H213" s="117"/>
      <c r="I213" s="118"/>
      <c r="J213" s="119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</row>
    <row r="214" spans="1:186" s="12" customFormat="1" ht="19.5" customHeight="1" x14ac:dyDescent="0.2">
      <c r="A214" s="26" t="s">
        <v>34</v>
      </c>
      <c r="B214" s="129" t="s">
        <v>186</v>
      </c>
      <c r="C214" s="130"/>
      <c r="D214" s="130"/>
      <c r="E214" s="130"/>
      <c r="F214" s="130"/>
      <c r="G214" s="98"/>
      <c r="H214" s="27" t="s">
        <v>71</v>
      </c>
      <c r="I214" s="27" t="s">
        <v>71</v>
      </c>
      <c r="J214" s="28" t="s">
        <v>185</v>
      </c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</row>
    <row r="215" spans="1:186" s="12" customFormat="1" ht="19.5" x14ac:dyDescent="0.15">
      <c r="A215" s="29" t="s">
        <v>88</v>
      </c>
      <c r="B215" s="113" t="s">
        <v>149</v>
      </c>
      <c r="C215" s="113"/>
      <c r="D215" s="113"/>
      <c r="E215" s="113"/>
      <c r="F215" s="113"/>
      <c r="G215" s="113"/>
      <c r="H215" s="113"/>
      <c r="I215" s="113"/>
      <c r="J215" s="114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</row>
    <row r="216" spans="1:186" s="12" customFormat="1" ht="9.75" customHeight="1" x14ac:dyDescent="0.2">
      <c r="A216" s="115" t="s">
        <v>5</v>
      </c>
      <c r="B216" s="116"/>
      <c r="C216" s="10">
        <f t="shared" ref="C216:C222" si="78">SUM(D216,E216,F216)</f>
        <v>55883.337910000002</v>
      </c>
      <c r="D216" s="45">
        <f t="shared" ref="D216" si="79">SUM(D217:D222)</f>
        <v>30593</v>
      </c>
      <c r="E216" s="45">
        <f t="shared" ref="E216:F216" si="80">SUM(E217:E222)</f>
        <v>20000.73184</v>
      </c>
      <c r="F216" s="45">
        <f t="shared" si="80"/>
        <v>5289.6060699999998</v>
      </c>
      <c r="G216" s="117" t="s">
        <v>125</v>
      </c>
      <c r="H216" s="117" t="s">
        <v>126</v>
      </c>
      <c r="I216" s="118">
        <v>43831</v>
      </c>
      <c r="J216" s="119">
        <v>44926</v>
      </c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</row>
    <row r="217" spans="1:186" s="12" customFormat="1" ht="11.1" customHeight="1" x14ac:dyDescent="0.2">
      <c r="A217" s="115" t="s">
        <v>1</v>
      </c>
      <c r="B217" s="116"/>
      <c r="C217" s="10">
        <f t="shared" si="78"/>
        <v>0</v>
      </c>
      <c r="D217" s="10"/>
      <c r="E217" s="10"/>
      <c r="F217" s="10"/>
      <c r="G217" s="117"/>
      <c r="H217" s="117"/>
      <c r="I217" s="118"/>
      <c r="J217" s="119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</row>
    <row r="218" spans="1:186" s="12" customFormat="1" ht="11.1" customHeight="1" x14ac:dyDescent="0.2">
      <c r="A218" s="115" t="s">
        <v>2</v>
      </c>
      <c r="B218" s="116"/>
      <c r="C218" s="10">
        <f t="shared" si="78"/>
        <v>55883.337910000002</v>
      </c>
      <c r="D218" s="10">
        <f>32700-2107</f>
        <v>30593</v>
      </c>
      <c r="E218" s="10">
        <v>20000.73184</v>
      </c>
      <c r="F218" s="10">
        <v>5289.6060699999998</v>
      </c>
      <c r="G218" s="117"/>
      <c r="H218" s="117"/>
      <c r="I218" s="118"/>
      <c r="J218" s="119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</row>
    <row r="219" spans="1:186" s="12" customFormat="1" ht="11.1" customHeight="1" x14ac:dyDescent="0.2">
      <c r="A219" s="115" t="s">
        <v>3</v>
      </c>
      <c r="B219" s="116"/>
      <c r="C219" s="10">
        <f t="shared" si="78"/>
        <v>0</v>
      </c>
      <c r="D219" s="10"/>
      <c r="E219" s="10"/>
      <c r="F219" s="10"/>
      <c r="G219" s="117"/>
      <c r="H219" s="117"/>
      <c r="I219" s="118"/>
      <c r="J219" s="119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</row>
    <row r="220" spans="1:186" s="12" customFormat="1" ht="11.1" customHeight="1" x14ac:dyDescent="0.2">
      <c r="A220" s="115" t="s">
        <v>4</v>
      </c>
      <c r="B220" s="116"/>
      <c r="C220" s="10">
        <f t="shared" si="78"/>
        <v>0</v>
      </c>
      <c r="D220" s="10"/>
      <c r="E220" s="10"/>
      <c r="F220" s="10"/>
      <c r="G220" s="117"/>
      <c r="H220" s="117"/>
      <c r="I220" s="118"/>
      <c r="J220" s="119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</row>
    <row r="221" spans="1:186" s="12" customFormat="1" ht="11.1" customHeight="1" x14ac:dyDescent="0.2">
      <c r="A221" s="115" t="s">
        <v>28</v>
      </c>
      <c r="B221" s="116"/>
      <c r="C221" s="10">
        <f t="shared" si="78"/>
        <v>0</v>
      </c>
      <c r="D221" s="10"/>
      <c r="E221" s="10"/>
      <c r="F221" s="10"/>
      <c r="G221" s="117"/>
      <c r="H221" s="117"/>
      <c r="I221" s="118"/>
      <c r="J221" s="119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</row>
    <row r="222" spans="1:186" s="12" customFormat="1" ht="11.1" customHeight="1" x14ac:dyDescent="0.2">
      <c r="A222" s="115" t="s">
        <v>29</v>
      </c>
      <c r="B222" s="116"/>
      <c r="C222" s="10">
        <f t="shared" si="78"/>
        <v>0</v>
      </c>
      <c r="D222" s="10"/>
      <c r="E222" s="10"/>
      <c r="F222" s="10"/>
      <c r="G222" s="117"/>
      <c r="H222" s="117"/>
      <c r="I222" s="118"/>
      <c r="J222" s="119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</row>
    <row r="223" spans="1:186" s="12" customFormat="1" ht="19.5" x14ac:dyDescent="0.15">
      <c r="A223" s="7" t="s">
        <v>89</v>
      </c>
      <c r="B223" s="113" t="s">
        <v>151</v>
      </c>
      <c r="C223" s="113"/>
      <c r="D223" s="113"/>
      <c r="E223" s="113"/>
      <c r="F223" s="113"/>
      <c r="G223" s="113"/>
      <c r="H223" s="113"/>
      <c r="I223" s="113"/>
      <c r="J223" s="114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</row>
    <row r="224" spans="1:186" s="12" customFormat="1" ht="9.75" customHeight="1" x14ac:dyDescent="0.2">
      <c r="A224" s="115" t="s">
        <v>5</v>
      </c>
      <c r="B224" s="116"/>
      <c r="C224" s="10">
        <f t="shared" ref="C224:C230" si="81">SUM(D224,E224,F224)</f>
        <v>3000</v>
      </c>
      <c r="D224" s="45">
        <f t="shared" ref="D224" si="82">SUM(D225:D230)</f>
        <v>1000</v>
      </c>
      <c r="E224" s="45">
        <f t="shared" ref="E224:F224" si="83">SUM(E225:E230)</f>
        <v>1000</v>
      </c>
      <c r="F224" s="45">
        <f t="shared" si="83"/>
        <v>1000</v>
      </c>
      <c r="G224" s="117" t="s">
        <v>113</v>
      </c>
      <c r="H224" s="117" t="s">
        <v>136</v>
      </c>
      <c r="I224" s="118">
        <v>43831</v>
      </c>
      <c r="J224" s="119">
        <v>44926</v>
      </c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</row>
    <row r="225" spans="1:186" s="12" customFormat="1" ht="11.1" customHeight="1" x14ac:dyDescent="0.2">
      <c r="A225" s="115" t="s">
        <v>1</v>
      </c>
      <c r="B225" s="116"/>
      <c r="C225" s="10">
        <f t="shared" si="81"/>
        <v>0</v>
      </c>
      <c r="D225" s="10"/>
      <c r="E225" s="10"/>
      <c r="F225" s="10"/>
      <c r="G225" s="117"/>
      <c r="H225" s="117"/>
      <c r="I225" s="118"/>
      <c r="J225" s="119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</row>
    <row r="226" spans="1:186" s="12" customFormat="1" ht="11.1" customHeight="1" x14ac:dyDescent="0.2">
      <c r="A226" s="115" t="s">
        <v>2</v>
      </c>
      <c r="B226" s="116"/>
      <c r="C226" s="10">
        <f t="shared" si="81"/>
        <v>3000</v>
      </c>
      <c r="D226" s="10">
        <v>1000</v>
      </c>
      <c r="E226" s="10">
        <v>1000</v>
      </c>
      <c r="F226" s="10">
        <v>1000</v>
      </c>
      <c r="G226" s="117"/>
      <c r="H226" s="117"/>
      <c r="I226" s="118"/>
      <c r="J226" s="119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</row>
    <row r="227" spans="1:186" s="12" customFormat="1" ht="11.1" customHeight="1" x14ac:dyDescent="0.2">
      <c r="A227" s="115" t="s">
        <v>3</v>
      </c>
      <c r="B227" s="116"/>
      <c r="C227" s="10">
        <f t="shared" si="81"/>
        <v>0</v>
      </c>
      <c r="D227" s="10"/>
      <c r="E227" s="10"/>
      <c r="F227" s="10"/>
      <c r="G227" s="117"/>
      <c r="H227" s="117"/>
      <c r="I227" s="118"/>
      <c r="J227" s="119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</row>
    <row r="228" spans="1:186" s="12" customFormat="1" ht="11.1" customHeight="1" x14ac:dyDescent="0.2">
      <c r="A228" s="115" t="s">
        <v>4</v>
      </c>
      <c r="B228" s="116"/>
      <c r="C228" s="10">
        <f t="shared" si="81"/>
        <v>0</v>
      </c>
      <c r="D228" s="10"/>
      <c r="E228" s="10"/>
      <c r="F228" s="10"/>
      <c r="G228" s="117"/>
      <c r="H228" s="117"/>
      <c r="I228" s="118"/>
      <c r="J228" s="119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</row>
    <row r="229" spans="1:186" s="12" customFormat="1" ht="11.1" customHeight="1" x14ac:dyDescent="0.2">
      <c r="A229" s="115" t="s">
        <v>28</v>
      </c>
      <c r="B229" s="116"/>
      <c r="C229" s="10">
        <f t="shared" si="81"/>
        <v>0</v>
      </c>
      <c r="D229" s="10"/>
      <c r="E229" s="10"/>
      <c r="F229" s="10"/>
      <c r="G229" s="117"/>
      <c r="H229" s="117"/>
      <c r="I229" s="118"/>
      <c r="J229" s="119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</row>
    <row r="230" spans="1:186" s="12" customFormat="1" ht="11.1" customHeight="1" x14ac:dyDescent="0.2">
      <c r="A230" s="133" t="s">
        <v>29</v>
      </c>
      <c r="B230" s="128"/>
      <c r="C230" s="13">
        <f t="shared" si="81"/>
        <v>0</v>
      </c>
      <c r="D230" s="13"/>
      <c r="E230" s="13"/>
      <c r="F230" s="13"/>
      <c r="G230" s="127"/>
      <c r="H230" s="127"/>
      <c r="I230" s="131"/>
      <c r="J230" s="132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</row>
    <row r="231" spans="1:186" s="12" customFormat="1" ht="19.5" x14ac:dyDescent="0.15">
      <c r="A231" s="7" t="s">
        <v>112</v>
      </c>
      <c r="B231" s="113" t="s">
        <v>152</v>
      </c>
      <c r="C231" s="113"/>
      <c r="D231" s="113"/>
      <c r="E231" s="113"/>
      <c r="F231" s="113"/>
      <c r="G231" s="113"/>
      <c r="H231" s="113"/>
      <c r="I231" s="113"/>
      <c r="J231" s="114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</row>
    <row r="232" spans="1:186" s="12" customFormat="1" ht="9.75" customHeight="1" x14ac:dyDescent="0.2">
      <c r="A232" s="115" t="s">
        <v>5</v>
      </c>
      <c r="B232" s="116"/>
      <c r="C232" s="10">
        <f t="shared" ref="C232:C238" si="84">SUM(D232,E232,F232)</f>
        <v>1200</v>
      </c>
      <c r="D232" s="45">
        <f t="shared" ref="D232:E232" si="85">SUM(D233:D238)</f>
        <v>1200</v>
      </c>
      <c r="E232" s="45">
        <f t="shared" si="85"/>
        <v>0</v>
      </c>
      <c r="F232" s="45">
        <f t="shared" ref="F232" si="86">SUM(F233:F238)</f>
        <v>0</v>
      </c>
      <c r="G232" s="117" t="s">
        <v>18</v>
      </c>
      <c r="H232" s="117" t="s">
        <v>196</v>
      </c>
      <c r="I232" s="118">
        <v>43831</v>
      </c>
      <c r="J232" s="119">
        <v>44926</v>
      </c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</row>
    <row r="233" spans="1:186" s="12" customFormat="1" ht="11.1" customHeight="1" x14ac:dyDescent="0.2">
      <c r="A233" s="115" t="s">
        <v>1</v>
      </c>
      <c r="B233" s="116"/>
      <c r="C233" s="10">
        <f t="shared" si="84"/>
        <v>0</v>
      </c>
      <c r="D233" s="10"/>
      <c r="E233" s="10"/>
      <c r="F233" s="10"/>
      <c r="G233" s="117"/>
      <c r="H233" s="117"/>
      <c r="I233" s="118"/>
      <c r="J233" s="119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</row>
    <row r="234" spans="1:186" s="12" customFormat="1" ht="11.1" customHeight="1" x14ac:dyDescent="0.2">
      <c r="A234" s="115" t="s">
        <v>2</v>
      </c>
      <c r="B234" s="116"/>
      <c r="C234" s="10">
        <f t="shared" si="84"/>
        <v>1200</v>
      </c>
      <c r="D234" s="10">
        <f>2140+1300+560+1000-459.5-3340.5</f>
        <v>1200</v>
      </c>
      <c r="E234" s="10"/>
      <c r="F234" s="10"/>
      <c r="G234" s="117"/>
      <c r="H234" s="117"/>
      <c r="I234" s="118"/>
      <c r="J234" s="119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</row>
    <row r="235" spans="1:186" s="12" customFormat="1" ht="11.1" customHeight="1" x14ac:dyDescent="0.2">
      <c r="A235" s="115" t="s">
        <v>3</v>
      </c>
      <c r="B235" s="116"/>
      <c r="C235" s="10">
        <f t="shared" si="84"/>
        <v>0</v>
      </c>
      <c r="D235" s="10"/>
      <c r="E235" s="10"/>
      <c r="F235" s="10"/>
      <c r="G235" s="117"/>
      <c r="H235" s="117"/>
      <c r="I235" s="118"/>
      <c r="J235" s="119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</row>
    <row r="236" spans="1:186" s="12" customFormat="1" ht="11.1" customHeight="1" x14ac:dyDescent="0.2">
      <c r="A236" s="115" t="s">
        <v>4</v>
      </c>
      <c r="B236" s="116"/>
      <c r="C236" s="10">
        <f t="shared" si="84"/>
        <v>0</v>
      </c>
      <c r="D236" s="10"/>
      <c r="E236" s="10"/>
      <c r="F236" s="10"/>
      <c r="G236" s="117"/>
      <c r="H236" s="117"/>
      <c r="I236" s="118"/>
      <c r="J236" s="119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</row>
    <row r="237" spans="1:186" s="12" customFormat="1" ht="11.1" customHeight="1" x14ac:dyDescent="0.2">
      <c r="A237" s="115" t="s">
        <v>28</v>
      </c>
      <c r="B237" s="116"/>
      <c r="C237" s="10">
        <f t="shared" si="84"/>
        <v>0</v>
      </c>
      <c r="D237" s="10"/>
      <c r="E237" s="10"/>
      <c r="F237" s="10"/>
      <c r="G237" s="117"/>
      <c r="H237" s="117"/>
      <c r="I237" s="118"/>
      <c r="J237" s="119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</row>
    <row r="238" spans="1:186" s="12" customFormat="1" ht="11.1" customHeight="1" x14ac:dyDescent="0.2">
      <c r="A238" s="115" t="s">
        <v>29</v>
      </c>
      <c r="B238" s="116"/>
      <c r="C238" s="10">
        <f t="shared" si="84"/>
        <v>0</v>
      </c>
      <c r="D238" s="10"/>
      <c r="E238" s="10"/>
      <c r="F238" s="10"/>
      <c r="G238" s="117"/>
      <c r="H238" s="117"/>
      <c r="I238" s="118"/>
      <c r="J238" s="119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</row>
    <row r="239" spans="1:186" s="12" customFormat="1" ht="19.5" customHeight="1" x14ac:dyDescent="0.2">
      <c r="A239" s="65" t="s">
        <v>34</v>
      </c>
      <c r="B239" s="129" t="s">
        <v>183</v>
      </c>
      <c r="C239" s="130"/>
      <c r="D239" s="130"/>
      <c r="E239" s="130"/>
      <c r="F239" s="130"/>
      <c r="G239" s="100"/>
      <c r="H239" s="66" t="s">
        <v>71</v>
      </c>
      <c r="I239" s="66" t="s">
        <v>71</v>
      </c>
      <c r="J239" s="67" t="s">
        <v>184</v>
      </c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</row>
    <row r="240" spans="1:186" s="12" customFormat="1" ht="19.5" x14ac:dyDescent="0.15">
      <c r="A240" s="7" t="s">
        <v>216</v>
      </c>
      <c r="B240" s="113" t="s">
        <v>224</v>
      </c>
      <c r="C240" s="113"/>
      <c r="D240" s="113"/>
      <c r="E240" s="113"/>
      <c r="F240" s="113"/>
      <c r="G240" s="113"/>
      <c r="H240" s="113"/>
      <c r="I240" s="113"/>
      <c r="J240" s="114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</row>
    <row r="241" spans="1:186" s="12" customFormat="1" ht="9.75" customHeight="1" x14ac:dyDescent="0.2">
      <c r="A241" s="115" t="s">
        <v>5</v>
      </c>
      <c r="B241" s="116"/>
      <c r="C241" s="10">
        <f t="shared" ref="C241:C247" si="87">SUM(D241,E241,F241)</f>
        <v>12857.8</v>
      </c>
      <c r="D241" s="45">
        <f t="shared" ref="D241:F241" si="88">SUM(D242:D247)</f>
        <v>6857.8</v>
      </c>
      <c r="E241" s="45">
        <f t="shared" si="88"/>
        <v>6000</v>
      </c>
      <c r="F241" s="45">
        <f t="shared" si="88"/>
        <v>0</v>
      </c>
      <c r="G241" s="117" t="s">
        <v>16</v>
      </c>
      <c r="H241" s="117" t="s">
        <v>217</v>
      </c>
      <c r="I241" s="118">
        <v>43831</v>
      </c>
      <c r="J241" s="119">
        <v>44196</v>
      </c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  <c r="FG241" s="11"/>
      <c r="FH241" s="11"/>
      <c r="FI241" s="11"/>
      <c r="FJ241" s="11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</row>
    <row r="242" spans="1:186" s="12" customFormat="1" ht="11.1" customHeight="1" x14ac:dyDescent="0.2">
      <c r="A242" s="115" t="s">
        <v>1</v>
      </c>
      <c r="B242" s="116"/>
      <c r="C242" s="10">
        <f t="shared" si="87"/>
        <v>0</v>
      </c>
      <c r="D242" s="10"/>
      <c r="E242" s="10"/>
      <c r="F242" s="10"/>
      <c r="G242" s="117"/>
      <c r="H242" s="117"/>
      <c r="I242" s="118"/>
      <c r="J242" s="119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  <c r="FG242" s="11"/>
      <c r="FH242" s="11"/>
      <c r="FI242" s="11"/>
      <c r="FJ242" s="11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</row>
    <row r="243" spans="1:186" s="12" customFormat="1" ht="11.1" customHeight="1" x14ac:dyDescent="0.2">
      <c r="A243" s="115" t="s">
        <v>2</v>
      </c>
      <c r="B243" s="116"/>
      <c r="C243" s="10">
        <f t="shared" si="87"/>
        <v>12857.8</v>
      </c>
      <c r="D243" s="10">
        <f>3340.5+2843.3+674</f>
        <v>6857.8</v>
      </c>
      <c r="E243" s="10">
        <f>6000</f>
        <v>6000</v>
      </c>
      <c r="F243" s="10"/>
      <c r="G243" s="117"/>
      <c r="H243" s="117"/>
      <c r="I243" s="118"/>
      <c r="J243" s="119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</row>
    <row r="244" spans="1:186" s="12" customFormat="1" ht="11.1" customHeight="1" x14ac:dyDescent="0.2">
      <c r="A244" s="115" t="s">
        <v>3</v>
      </c>
      <c r="B244" s="116"/>
      <c r="C244" s="10">
        <f t="shared" si="87"/>
        <v>0</v>
      </c>
      <c r="D244" s="10"/>
      <c r="E244" s="10"/>
      <c r="F244" s="10"/>
      <c r="G244" s="117"/>
      <c r="H244" s="117"/>
      <c r="I244" s="118"/>
      <c r="J244" s="119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</row>
    <row r="245" spans="1:186" s="12" customFormat="1" ht="11.1" customHeight="1" x14ac:dyDescent="0.2">
      <c r="A245" s="115" t="s">
        <v>4</v>
      </c>
      <c r="B245" s="116"/>
      <c r="C245" s="10">
        <f t="shared" si="87"/>
        <v>0</v>
      </c>
      <c r="D245" s="10"/>
      <c r="E245" s="10"/>
      <c r="F245" s="10"/>
      <c r="G245" s="117"/>
      <c r="H245" s="117"/>
      <c r="I245" s="118"/>
      <c r="J245" s="119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  <c r="FG245" s="11"/>
      <c r="FH245" s="11"/>
      <c r="FI245" s="11"/>
      <c r="FJ245" s="11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  <c r="FU245" s="11"/>
      <c r="FV245" s="11"/>
      <c r="FW245" s="11"/>
      <c r="FX245" s="11"/>
      <c r="FY245" s="11"/>
      <c r="FZ245" s="11"/>
      <c r="GA245" s="11"/>
      <c r="GB245" s="11"/>
      <c r="GC245" s="11"/>
      <c r="GD245" s="11"/>
    </row>
    <row r="246" spans="1:186" s="12" customFormat="1" ht="11.1" customHeight="1" x14ac:dyDescent="0.2">
      <c r="A246" s="115" t="s">
        <v>28</v>
      </c>
      <c r="B246" s="116"/>
      <c r="C246" s="10">
        <f t="shared" si="87"/>
        <v>0</v>
      </c>
      <c r="D246" s="10"/>
      <c r="E246" s="10"/>
      <c r="F246" s="10"/>
      <c r="G246" s="117"/>
      <c r="H246" s="117"/>
      <c r="I246" s="118"/>
      <c r="J246" s="119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  <c r="FG246" s="11"/>
      <c r="FH246" s="11"/>
      <c r="FI246" s="11"/>
      <c r="FJ246" s="11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  <c r="FU246" s="11"/>
      <c r="FV246" s="11"/>
      <c r="FW246" s="11"/>
      <c r="FX246" s="11"/>
      <c r="FY246" s="11"/>
      <c r="FZ246" s="11"/>
      <c r="GA246" s="11"/>
      <c r="GB246" s="11"/>
      <c r="GC246" s="11"/>
      <c r="GD246" s="11"/>
    </row>
    <row r="247" spans="1:186" s="12" customFormat="1" ht="11.1" customHeight="1" x14ac:dyDescent="0.2">
      <c r="A247" s="115" t="s">
        <v>29</v>
      </c>
      <c r="B247" s="116"/>
      <c r="C247" s="10">
        <f t="shared" si="87"/>
        <v>0</v>
      </c>
      <c r="D247" s="10"/>
      <c r="E247" s="10"/>
      <c r="F247" s="10"/>
      <c r="G247" s="117"/>
      <c r="H247" s="117"/>
      <c r="I247" s="118"/>
      <c r="J247" s="119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</row>
    <row r="248" spans="1:186" s="12" customFormat="1" ht="19.5" hidden="1" x14ac:dyDescent="0.15">
      <c r="A248" s="101" t="s">
        <v>219</v>
      </c>
      <c r="B248" s="120" t="s">
        <v>218</v>
      </c>
      <c r="C248" s="120"/>
      <c r="D248" s="120"/>
      <c r="E248" s="120"/>
      <c r="F248" s="120"/>
      <c r="G248" s="120"/>
      <c r="H248" s="120"/>
      <c r="I248" s="120"/>
      <c r="J248" s="12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  <c r="GD248" s="11"/>
    </row>
    <row r="249" spans="1:186" s="12" customFormat="1" ht="9.75" hidden="1" customHeight="1" x14ac:dyDescent="0.2">
      <c r="A249" s="122" t="s">
        <v>5</v>
      </c>
      <c r="B249" s="123"/>
      <c r="C249" s="102">
        <f t="shared" ref="C249:C255" si="89">SUM(D249,E249,F249)</f>
        <v>0</v>
      </c>
      <c r="D249" s="103">
        <f t="shared" ref="D249:F249" si="90">SUM(D250:D255)</f>
        <v>0</v>
      </c>
      <c r="E249" s="103">
        <f t="shared" si="90"/>
        <v>0</v>
      </c>
      <c r="F249" s="103">
        <f t="shared" si="90"/>
        <v>0</v>
      </c>
      <c r="G249" s="124"/>
      <c r="H249" s="124"/>
      <c r="I249" s="125"/>
      <c r="J249" s="126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  <c r="FG249" s="11"/>
      <c r="FH249" s="11"/>
      <c r="FI249" s="11"/>
      <c r="FJ249" s="11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  <c r="FU249" s="11"/>
      <c r="FV249" s="11"/>
      <c r="FW249" s="11"/>
      <c r="FX249" s="11"/>
      <c r="FY249" s="11"/>
      <c r="FZ249" s="11"/>
      <c r="GA249" s="11"/>
      <c r="GB249" s="11"/>
      <c r="GC249" s="11"/>
      <c r="GD249" s="11"/>
    </row>
    <row r="250" spans="1:186" s="12" customFormat="1" ht="11.1" hidden="1" customHeight="1" x14ac:dyDescent="0.2">
      <c r="A250" s="122" t="s">
        <v>1</v>
      </c>
      <c r="B250" s="123"/>
      <c r="C250" s="102">
        <f t="shared" si="89"/>
        <v>0</v>
      </c>
      <c r="D250" s="102"/>
      <c r="E250" s="102"/>
      <c r="F250" s="102"/>
      <c r="G250" s="124"/>
      <c r="H250" s="124"/>
      <c r="I250" s="125"/>
      <c r="J250" s="126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  <c r="FG250" s="11"/>
      <c r="FH250" s="11"/>
      <c r="FI250" s="11"/>
      <c r="FJ250" s="11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  <c r="FU250" s="11"/>
      <c r="FV250" s="11"/>
      <c r="FW250" s="11"/>
      <c r="FX250" s="11"/>
      <c r="FY250" s="11"/>
      <c r="FZ250" s="11"/>
      <c r="GA250" s="11"/>
      <c r="GB250" s="11"/>
      <c r="GC250" s="11"/>
      <c r="GD250" s="11"/>
    </row>
    <row r="251" spans="1:186" s="12" customFormat="1" ht="11.1" hidden="1" customHeight="1" x14ac:dyDescent="0.2">
      <c r="A251" s="122" t="s">
        <v>2</v>
      </c>
      <c r="B251" s="123"/>
      <c r="C251" s="102">
        <f t="shared" si="89"/>
        <v>0</v>
      </c>
      <c r="D251" s="102"/>
      <c r="E251" s="102"/>
      <c r="F251" s="102"/>
      <c r="G251" s="124"/>
      <c r="H251" s="124"/>
      <c r="I251" s="125"/>
      <c r="J251" s="126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  <c r="FG251" s="11"/>
      <c r="FH251" s="11"/>
      <c r="FI251" s="11"/>
      <c r="FJ251" s="11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  <c r="FU251" s="11"/>
      <c r="FV251" s="11"/>
      <c r="FW251" s="11"/>
      <c r="FX251" s="11"/>
      <c r="FY251" s="11"/>
      <c r="FZ251" s="11"/>
      <c r="GA251" s="11"/>
      <c r="GB251" s="11"/>
      <c r="GC251" s="11"/>
      <c r="GD251" s="11"/>
    </row>
    <row r="252" spans="1:186" s="12" customFormat="1" ht="11.1" hidden="1" customHeight="1" x14ac:dyDescent="0.2">
      <c r="A252" s="122" t="s">
        <v>3</v>
      </c>
      <c r="B252" s="123"/>
      <c r="C252" s="102">
        <f t="shared" si="89"/>
        <v>0</v>
      </c>
      <c r="D252" s="102"/>
      <c r="E252" s="102"/>
      <c r="F252" s="102"/>
      <c r="G252" s="124"/>
      <c r="H252" s="124"/>
      <c r="I252" s="125"/>
      <c r="J252" s="126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  <c r="FG252" s="11"/>
      <c r="FH252" s="11"/>
      <c r="FI252" s="11"/>
      <c r="FJ252" s="11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  <c r="FU252" s="11"/>
      <c r="FV252" s="11"/>
      <c r="FW252" s="11"/>
      <c r="FX252" s="11"/>
      <c r="FY252" s="11"/>
      <c r="FZ252" s="11"/>
      <c r="GA252" s="11"/>
      <c r="GB252" s="11"/>
      <c r="GC252" s="11"/>
      <c r="GD252" s="11"/>
    </row>
    <row r="253" spans="1:186" s="12" customFormat="1" ht="11.1" hidden="1" customHeight="1" x14ac:dyDescent="0.2">
      <c r="A253" s="122" t="s">
        <v>4</v>
      </c>
      <c r="B253" s="123"/>
      <c r="C253" s="102">
        <f t="shared" si="89"/>
        <v>0</v>
      </c>
      <c r="D253" s="102"/>
      <c r="E253" s="102"/>
      <c r="F253" s="102"/>
      <c r="G253" s="124"/>
      <c r="H253" s="124"/>
      <c r="I253" s="125"/>
      <c r="J253" s="126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  <c r="GD253" s="11"/>
    </row>
    <row r="254" spans="1:186" s="12" customFormat="1" ht="11.1" hidden="1" customHeight="1" x14ac:dyDescent="0.2">
      <c r="A254" s="122" t="s">
        <v>28</v>
      </c>
      <c r="B254" s="123"/>
      <c r="C254" s="102">
        <f t="shared" si="89"/>
        <v>0</v>
      </c>
      <c r="D254" s="102"/>
      <c r="E254" s="102"/>
      <c r="F254" s="102"/>
      <c r="G254" s="124"/>
      <c r="H254" s="124"/>
      <c r="I254" s="125"/>
      <c r="J254" s="126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  <c r="GD254" s="11"/>
    </row>
    <row r="255" spans="1:186" s="12" customFormat="1" ht="11.1" hidden="1" customHeight="1" x14ac:dyDescent="0.2">
      <c r="A255" s="122" t="s">
        <v>29</v>
      </c>
      <c r="B255" s="123"/>
      <c r="C255" s="102">
        <f t="shared" si="89"/>
        <v>0</v>
      </c>
      <c r="D255" s="102"/>
      <c r="E255" s="102"/>
      <c r="F255" s="102"/>
      <c r="G255" s="124"/>
      <c r="H255" s="124"/>
      <c r="I255" s="125"/>
      <c r="J255" s="126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  <c r="FG255" s="11"/>
      <c r="FH255" s="11"/>
      <c r="FI255" s="11"/>
      <c r="FJ255" s="11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  <c r="FU255" s="11"/>
      <c r="FV255" s="11"/>
      <c r="FW255" s="11"/>
      <c r="FX255" s="11"/>
      <c r="FY255" s="11"/>
      <c r="FZ255" s="11"/>
      <c r="GA255" s="11"/>
      <c r="GB255" s="11"/>
      <c r="GC255" s="11"/>
      <c r="GD255" s="11"/>
    </row>
    <row r="256" spans="1:186" s="9" customFormat="1" ht="19.5" x14ac:dyDescent="0.15">
      <c r="A256" s="7" t="s">
        <v>97</v>
      </c>
      <c r="B256" s="134" t="s">
        <v>100</v>
      </c>
      <c r="C256" s="135"/>
      <c r="D256" s="135"/>
      <c r="E256" s="135"/>
      <c r="F256" s="135"/>
      <c r="G256" s="135"/>
      <c r="H256" s="135"/>
      <c r="I256" s="135"/>
      <c r="J256" s="136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  <c r="FY256" s="8"/>
      <c r="FZ256" s="8"/>
      <c r="GA256" s="8"/>
      <c r="GB256" s="8"/>
      <c r="GC256" s="8"/>
      <c r="GD256" s="8"/>
    </row>
    <row r="257" spans="1:186" s="12" customFormat="1" ht="9.75" x14ac:dyDescent="0.2">
      <c r="A257" s="115" t="s">
        <v>5</v>
      </c>
      <c r="B257" s="116"/>
      <c r="C257" s="10">
        <f t="shared" ref="C257:C263" si="91">SUM(D257,E257,F257)</f>
        <v>0</v>
      </c>
      <c r="D257" s="10">
        <f t="shared" ref="D257:F263" si="92">SUM(,,,)</f>
        <v>0</v>
      </c>
      <c r="E257" s="10">
        <f t="shared" si="92"/>
        <v>0</v>
      </c>
      <c r="F257" s="10">
        <f t="shared" si="92"/>
        <v>0</v>
      </c>
      <c r="G257" s="117"/>
      <c r="H257" s="68"/>
      <c r="I257" s="118">
        <v>42736</v>
      </c>
      <c r="J257" s="119">
        <v>43830</v>
      </c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</row>
    <row r="258" spans="1:186" s="12" customFormat="1" ht="11.1" customHeight="1" x14ac:dyDescent="0.2">
      <c r="A258" s="115" t="s">
        <v>1</v>
      </c>
      <c r="B258" s="116"/>
      <c r="C258" s="10">
        <f t="shared" si="91"/>
        <v>0</v>
      </c>
      <c r="D258" s="16">
        <f t="shared" si="92"/>
        <v>0</v>
      </c>
      <c r="E258" s="16">
        <f t="shared" si="92"/>
        <v>0</v>
      </c>
      <c r="F258" s="16">
        <f t="shared" si="92"/>
        <v>0</v>
      </c>
      <c r="G258" s="117"/>
      <c r="H258" s="68"/>
      <c r="I258" s="118"/>
      <c r="J258" s="119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  <c r="EZ258" s="11"/>
      <c r="FA258" s="11"/>
      <c r="FB258" s="11"/>
      <c r="FC258" s="11"/>
      <c r="FD258" s="11"/>
      <c r="FE258" s="11"/>
      <c r="FF258" s="11"/>
      <c r="FG258" s="11"/>
      <c r="FH258" s="11"/>
      <c r="FI258" s="11"/>
      <c r="FJ258" s="11"/>
      <c r="FK258" s="11"/>
      <c r="FL258" s="11"/>
      <c r="FM258" s="11"/>
      <c r="FN258" s="11"/>
      <c r="FO258" s="11"/>
      <c r="FP258" s="11"/>
      <c r="FQ258" s="11"/>
      <c r="FR258" s="11"/>
      <c r="FS258" s="11"/>
      <c r="FT258" s="11"/>
      <c r="FU258" s="11"/>
      <c r="FV258" s="11"/>
      <c r="FW258" s="11"/>
      <c r="FX258" s="11"/>
      <c r="FY258" s="11"/>
      <c r="FZ258" s="11"/>
      <c r="GA258" s="11"/>
      <c r="GB258" s="11"/>
      <c r="GC258" s="11"/>
      <c r="GD258" s="11"/>
    </row>
    <row r="259" spans="1:186" s="12" customFormat="1" ht="11.1" customHeight="1" x14ac:dyDescent="0.2">
      <c r="A259" s="115" t="s">
        <v>2</v>
      </c>
      <c r="B259" s="116"/>
      <c r="C259" s="10">
        <f t="shared" si="91"/>
        <v>0</v>
      </c>
      <c r="D259" s="16">
        <f t="shared" si="92"/>
        <v>0</v>
      </c>
      <c r="E259" s="16">
        <f t="shared" si="92"/>
        <v>0</v>
      </c>
      <c r="F259" s="16">
        <f t="shared" si="92"/>
        <v>0</v>
      </c>
      <c r="G259" s="117"/>
      <c r="H259" s="68"/>
      <c r="I259" s="118"/>
      <c r="J259" s="119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</row>
    <row r="260" spans="1:186" s="12" customFormat="1" ht="11.1" customHeight="1" x14ac:dyDescent="0.2">
      <c r="A260" s="115" t="s">
        <v>3</v>
      </c>
      <c r="B260" s="116"/>
      <c r="C260" s="10">
        <f t="shared" si="91"/>
        <v>0</v>
      </c>
      <c r="D260" s="16">
        <f t="shared" si="92"/>
        <v>0</v>
      </c>
      <c r="E260" s="16">
        <f t="shared" si="92"/>
        <v>0</v>
      </c>
      <c r="F260" s="16">
        <f t="shared" si="92"/>
        <v>0</v>
      </c>
      <c r="G260" s="117"/>
      <c r="H260" s="68"/>
      <c r="I260" s="118"/>
      <c r="J260" s="119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  <c r="FG260" s="11"/>
      <c r="FH260" s="11"/>
      <c r="FI260" s="11"/>
      <c r="FJ260" s="11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  <c r="FU260" s="11"/>
      <c r="FV260" s="11"/>
      <c r="FW260" s="11"/>
      <c r="FX260" s="11"/>
      <c r="FY260" s="11"/>
      <c r="FZ260" s="11"/>
      <c r="GA260" s="11"/>
      <c r="GB260" s="11"/>
      <c r="GC260" s="11"/>
      <c r="GD260" s="11"/>
    </row>
    <row r="261" spans="1:186" s="12" customFormat="1" ht="11.1" customHeight="1" x14ac:dyDescent="0.2">
      <c r="A261" s="115" t="s">
        <v>4</v>
      </c>
      <c r="B261" s="116"/>
      <c r="C261" s="10">
        <f t="shared" si="91"/>
        <v>0</v>
      </c>
      <c r="D261" s="16">
        <f t="shared" si="92"/>
        <v>0</v>
      </c>
      <c r="E261" s="16">
        <f t="shared" si="92"/>
        <v>0</v>
      </c>
      <c r="F261" s="16">
        <f t="shared" si="92"/>
        <v>0</v>
      </c>
      <c r="G261" s="117"/>
      <c r="H261" s="68"/>
      <c r="I261" s="118"/>
      <c r="J261" s="119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  <c r="EZ261" s="11"/>
      <c r="FA261" s="11"/>
      <c r="FB261" s="11"/>
      <c r="FC261" s="11"/>
      <c r="FD261" s="11"/>
      <c r="FE261" s="11"/>
      <c r="FF261" s="11"/>
      <c r="FG261" s="11"/>
      <c r="FH261" s="11"/>
      <c r="FI261" s="11"/>
      <c r="FJ261" s="11"/>
      <c r="FK261" s="11"/>
      <c r="FL261" s="11"/>
      <c r="FM261" s="11"/>
      <c r="FN261" s="11"/>
      <c r="FO261" s="11"/>
      <c r="FP261" s="11"/>
      <c r="FQ261" s="11"/>
      <c r="FR261" s="11"/>
      <c r="FS261" s="11"/>
      <c r="FT261" s="11"/>
      <c r="FU261" s="11"/>
      <c r="FV261" s="11"/>
      <c r="FW261" s="11"/>
      <c r="FX261" s="11"/>
      <c r="FY261" s="11"/>
      <c r="FZ261" s="11"/>
      <c r="GA261" s="11"/>
      <c r="GB261" s="11"/>
      <c r="GC261" s="11"/>
      <c r="GD261" s="11"/>
    </row>
    <row r="262" spans="1:186" s="12" customFormat="1" ht="11.1" customHeight="1" x14ac:dyDescent="0.2">
      <c r="A262" s="115" t="s">
        <v>28</v>
      </c>
      <c r="B262" s="116"/>
      <c r="C262" s="10">
        <f t="shared" si="91"/>
        <v>0</v>
      </c>
      <c r="D262" s="16">
        <f t="shared" si="92"/>
        <v>0</v>
      </c>
      <c r="E262" s="16">
        <f t="shared" si="92"/>
        <v>0</v>
      </c>
      <c r="F262" s="16">
        <f t="shared" si="92"/>
        <v>0</v>
      </c>
      <c r="G262" s="117"/>
      <c r="H262" s="68"/>
      <c r="I262" s="118"/>
      <c r="J262" s="119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  <c r="GD262" s="11"/>
    </row>
    <row r="263" spans="1:186" s="12" customFormat="1" ht="11.1" customHeight="1" x14ac:dyDescent="0.2">
      <c r="A263" s="133" t="s">
        <v>29</v>
      </c>
      <c r="B263" s="128"/>
      <c r="C263" s="10">
        <f t="shared" si="91"/>
        <v>0</v>
      </c>
      <c r="D263" s="17">
        <f t="shared" si="92"/>
        <v>0</v>
      </c>
      <c r="E263" s="17">
        <f t="shared" si="92"/>
        <v>0</v>
      </c>
      <c r="F263" s="17">
        <f t="shared" si="92"/>
        <v>0</v>
      </c>
      <c r="G263" s="127"/>
      <c r="H263" s="68"/>
      <c r="I263" s="131"/>
      <c r="J263" s="132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</row>
    <row r="264" spans="1:186" s="9" customFormat="1" ht="19.5" x14ac:dyDescent="0.15">
      <c r="A264" s="7" t="s">
        <v>148</v>
      </c>
      <c r="B264" s="113" t="s">
        <v>170</v>
      </c>
      <c r="C264" s="113"/>
      <c r="D264" s="113"/>
      <c r="E264" s="113"/>
      <c r="F264" s="113"/>
      <c r="G264" s="113"/>
      <c r="H264" s="113"/>
      <c r="I264" s="113"/>
      <c r="J264" s="114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  <c r="FY264" s="8"/>
      <c r="FZ264" s="8"/>
      <c r="GA264" s="8"/>
      <c r="GB264" s="8"/>
      <c r="GC264" s="8"/>
      <c r="GD264" s="8"/>
    </row>
    <row r="265" spans="1:186" s="12" customFormat="1" ht="9.75" customHeight="1" x14ac:dyDescent="0.2">
      <c r="A265" s="115" t="s">
        <v>5</v>
      </c>
      <c r="B265" s="116"/>
      <c r="C265" s="10">
        <f t="shared" ref="C265:C271" si="93">SUM(D265,E265,F265)</f>
        <v>0</v>
      </c>
      <c r="D265" s="10">
        <f t="shared" ref="D265:E265" si="94">D273</f>
        <v>0</v>
      </c>
      <c r="E265" s="10">
        <f t="shared" si="94"/>
        <v>0</v>
      </c>
      <c r="F265" s="10">
        <f t="shared" ref="F265" si="95">F273</f>
        <v>0</v>
      </c>
      <c r="G265" s="117" t="s">
        <v>227</v>
      </c>
      <c r="H265" s="177"/>
      <c r="I265" s="118">
        <v>43831</v>
      </c>
      <c r="J265" s="119">
        <v>44196</v>
      </c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</row>
    <row r="266" spans="1:186" s="12" customFormat="1" ht="11.1" customHeight="1" x14ac:dyDescent="0.2">
      <c r="A266" s="115" t="s">
        <v>1</v>
      </c>
      <c r="B266" s="116"/>
      <c r="C266" s="10">
        <f t="shared" si="93"/>
        <v>0</v>
      </c>
      <c r="D266" s="16">
        <f t="shared" ref="D266:E266" si="96">D274</f>
        <v>0</v>
      </c>
      <c r="E266" s="16">
        <f t="shared" si="96"/>
        <v>0</v>
      </c>
      <c r="F266" s="16">
        <f t="shared" ref="F266:F270" si="97">F274</f>
        <v>0</v>
      </c>
      <c r="G266" s="117"/>
      <c r="H266" s="178"/>
      <c r="I266" s="118"/>
      <c r="J266" s="119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  <c r="GD266" s="11"/>
    </row>
    <row r="267" spans="1:186" s="12" customFormat="1" ht="11.1" customHeight="1" x14ac:dyDescent="0.2">
      <c r="A267" s="115" t="s">
        <v>2</v>
      </c>
      <c r="B267" s="116"/>
      <c r="C267" s="10">
        <f t="shared" si="93"/>
        <v>0</v>
      </c>
      <c r="D267" s="16">
        <f t="shared" ref="D267:E267" si="98">D275</f>
        <v>0</v>
      </c>
      <c r="E267" s="16">
        <f t="shared" si="98"/>
        <v>0</v>
      </c>
      <c r="F267" s="16">
        <f t="shared" si="97"/>
        <v>0</v>
      </c>
      <c r="G267" s="117"/>
      <c r="H267" s="178"/>
      <c r="I267" s="118"/>
      <c r="J267" s="119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  <c r="EZ267" s="11"/>
      <c r="FA267" s="11"/>
      <c r="FB267" s="11"/>
      <c r="FC267" s="11"/>
      <c r="FD267" s="11"/>
      <c r="FE267" s="11"/>
      <c r="FF267" s="11"/>
      <c r="FG267" s="11"/>
      <c r="FH267" s="11"/>
      <c r="FI267" s="11"/>
      <c r="FJ267" s="11"/>
      <c r="FK267" s="11"/>
      <c r="FL267" s="11"/>
      <c r="FM267" s="11"/>
      <c r="FN267" s="11"/>
      <c r="FO267" s="11"/>
      <c r="FP267" s="11"/>
      <c r="FQ267" s="11"/>
      <c r="FR267" s="11"/>
      <c r="FS267" s="11"/>
      <c r="FT267" s="11"/>
      <c r="FU267" s="11"/>
      <c r="FV267" s="11"/>
      <c r="FW267" s="11"/>
      <c r="FX267" s="11"/>
      <c r="FY267" s="11"/>
      <c r="FZ267" s="11"/>
      <c r="GA267" s="11"/>
      <c r="GB267" s="11"/>
      <c r="GC267" s="11"/>
      <c r="GD267" s="11"/>
    </row>
    <row r="268" spans="1:186" s="12" customFormat="1" ht="11.1" customHeight="1" x14ac:dyDescent="0.2">
      <c r="A268" s="115" t="s">
        <v>3</v>
      </c>
      <c r="B268" s="116"/>
      <c r="C268" s="10">
        <f t="shared" si="93"/>
        <v>0</v>
      </c>
      <c r="D268" s="16">
        <f t="shared" ref="D268:E268" si="99">D276</f>
        <v>0</v>
      </c>
      <c r="E268" s="16">
        <f t="shared" si="99"/>
        <v>0</v>
      </c>
      <c r="F268" s="16">
        <f t="shared" si="97"/>
        <v>0</v>
      </c>
      <c r="G268" s="117"/>
      <c r="H268" s="178"/>
      <c r="I268" s="118"/>
      <c r="J268" s="119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  <c r="FG268" s="11"/>
      <c r="FH268" s="11"/>
      <c r="FI268" s="11"/>
      <c r="FJ268" s="11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  <c r="FU268" s="11"/>
      <c r="FV268" s="11"/>
      <c r="FW268" s="11"/>
      <c r="FX268" s="11"/>
      <c r="FY268" s="11"/>
      <c r="FZ268" s="11"/>
      <c r="GA268" s="11"/>
      <c r="GB268" s="11"/>
      <c r="GC268" s="11"/>
      <c r="GD268" s="11"/>
    </row>
    <row r="269" spans="1:186" s="12" customFormat="1" ht="11.1" customHeight="1" x14ac:dyDescent="0.2">
      <c r="A269" s="115" t="s">
        <v>4</v>
      </c>
      <c r="B269" s="116"/>
      <c r="C269" s="10">
        <f t="shared" si="93"/>
        <v>0</v>
      </c>
      <c r="D269" s="16">
        <f t="shared" ref="D269:E269" si="100">D277</f>
        <v>0</v>
      </c>
      <c r="E269" s="16">
        <f t="shared" si="100"/>
        <v>0</v>
      </c>
      <c r="F269" s="16">
        <f t="shared" si="97"/>
        <v>0</v>
      </c>
      <c r="G269" s="117"/>
      <c r="H269" s="178"/>
      <c r="I269" s="118"/>
      <c r="J269" s="119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  <c r="GD269" s="11"/>
    </row>
    <row r="270" spans="1:186" s="12" customFormat="1" ht="11.1" customHeight="1" x14ac:dyDescent="0.2">
      <c r="A270" s="115" t="s">
        <v>28</v>
      </c>
      <c r="B270" s="116"/>
      <c r="C270" s="10">
        <f t="shared" si="93"/>
        <v>0</v>
      </c>
      <c r="D270" s="16">
        <f t="shared" ref="D270:E270" si="101">D278</f>
        <v>0</v>
      </c>
      <c r="E270" s="16">
        <f t="shared" si="101"/>
        <v>0</v>
      </c>
      <c r="F270" s="16">
        <f t="shared" si="97"/>
        <v>0</v>
      </c>
      <c r="G270" s="117"/>
      <c r="H270" s="178"/>
      <c r="I270" s="118"/>
      <c r="J270" s="119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  <c r="GD270" s="11"/>
    </row>
    <row r="271" spans="1:186" s="12" customFormat="1" ht="9.75" x14ac:dyDescent="0.2">
      <c r="A271" s="133" t="s">
        <v>29</v>
      </c>
      <c r="B271" s="128"/>
      <c r="C271" s="10">
        <f t="shared" si="93"/>
        <v>0</v>
      </c>
      <c r="D271" s="17">
        <f>D279</f>
        <v>0</v>
      </c>
      <c r="E271" s="17">
        <f>E279</f>
        <v>0</v>
      </c>
      <c r="F271" s="17">
        <f>F279</f>
        <v>0</v>
      </c>
      <c r="G271" s="127"/>
      <c r="H271" s="176"/>
      <c r="I271" s="131"/>
      <c r="J271" s="132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  <c r="EZ271" s="11"/>
      <c r="FA271" s="11"/>
      <c r="FB271" s="11"/>
      <c r="FC271" s="11"/>
      <c r="FD271" s="11"/>
      <c r="FE271" s="11"/>
      <c r="FF271" s="11"/>
      <c r="FG271" s="11"/>
      <c r="FH271" s="11"/>
      <c r="FI271" s="11"/>
      <c r="FJ271" s="11"/>
      <c r="FK271" s="11"/>
      <c r="FL271" s="11"/>
      <c r="FM271" s="11"/>
      <c r="FN271" s="11"/>
      <c r="FO271" s="11"/>
      <c r="FP271" s="11"/>
      <c r="FQ271" s="11"/>
      <c r="FR271" s="11"/>
      <c r="FS271" s="11"/>
      <c r="FT271" s="11"/>
      <c r="FU271" s="11"/>
      <c r="FV271" s="11"/>
      <c r="FW271" s="11"/>
      <c r="FX271" s="11"/>
      <c r="FY271" s="11"/>
      <c r="FZ271" s="11"/>
      <c r="GA271" s="11"/>
      <c r="GB271" s="11"/>
      <c r="GC271" s="11"/>
      <c r="GD271" s="11"/>
    </row>
    <row r="272" spans="1:186" s="12" customFormat="1" ht="19.5" x14ac:dyDescent="0.15">
      <c r="A272" s="29" t="s">
        <v>155</v>
      </c>
      <c r="B272" s="113" t="s">
        <v>199</v>
      </c>
      <c r="C272" s="113"/>
      <c r="D272" s="113"/>
      <c r="E272" s="113"/>
      <c r="F272" s="113"/>
      <c r="G272" s="113"/>
      <c r="H272" s="113"/>
      <c r="I272" s="113"/>
      <c r="J272" s="114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  <c r="EZ272" s="11"/>
      <c r="FA272" s="11"/>
      <c r="FB272" s="11"/>
      <c r="FC272" s="11"/>
      <c r="FD272" s="11"/>
      <c r="FE272" s="11"/>
      <c r="FF272" s="11"/>
      <c r="FG272" s="11"/>
      <c r="FH272" s="11"/>
      <c r="FI272" s="11"/>
      <c r="FJ272" s="11"/>
      <c r="FK272" s="11"/>
      <c r="FL272" s="11"/>
      <c r="FM272" s="11"/>
      <c r="FN272" s="11"/>
      <c r="FO272" s="11"/>
      <c r="FP272" s="11"/>
      <c r="FQ272" s="11"/>
      <c r="FR272" s="11"/>
      <c r="FS272" s="11"/>
      <c r="FT272" s="11"/>
      <c r="FU272" s="11"/>
      <c r="FV272" s="11"/>
      <c r="FW272" s="11"/>
      <c r="FX272" s="11"/>
      <c r="FY272" s="11"/>
      <c r="FZ272" s="11"/>
      <c r="GA272" s="11"/>
      <c r="GB272" s="11"/>
      <c r="GC272" s="11"/>
      <c r="GD272" s="11"/>
    </row>
    <row r="273" spans="1:186" s="12" customFormat="1" ht="9.75" customHeight="1" x14ac:dyDescent="0.2">
      <c r="A273" s="115" t="s">
        <v>5</v>
      </c>
      <c r="B273" s="116"/>
      <c r="C273" s="10">
        <f t="shared" ref="C273:C279" si="102">SUM(D273,E273,F273)</f>
        <v>0</v>
      </c>
      <c r="D273" s="45">
        <f>SUM(D274:D279)</f>
        <v>0</v>
      </c>
      <c r="E273" s="45">
        <f>SUM(E274:E279)</f>
        <v>0</v>
      </c>
      <c r="F273" s="45">
        <f>SUM(F274:F279)</f>
        <v>0</v>
      </c>
      <c r="G273" s="117" t="s">
        <v>227</v>
      </c>
      <c r="H273" s="117" t="s">
        <v>203</v>
      </c>
      <c r="I273" s="118">
        <v>43831</v>
      </c>
      <c r="J273" s="119">
        <v>44196</v>
      </c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  <c r="EZ273" s="11"/>
      <c r="FA273" s="11"/>
      <c r="FB273" s="11"/>
      <c r="FC273" s="11"/>
      <c r="FD273" s="11"/>
      <c r="FE273" s="11"/>
      <c r="FF273" s="11"/>
      <c r="FG273" s="11"/>
      <c r="FH273" s="11"/>
      <c r="FI273" s="11"/>
      <c r="FJ273" s="11"/>
      <c r="FK273" s="11"/>
      <c r="FL273" s="11"/>
      <c r="FM273" s="11"/>
      <c r="FN273" s="11"/>
      <c r="FO273" s="11"/>
      <c r="FP273" s="11"/>
      <c r="FQ273" s="11"/>
      <c r="FR273" s="11"/>
      <c r="FS273" s="11"/>
      <c r="FT273" s="11"/>
      <c r="FU273" s="11"/>
      <c r="FV273" s="11"/>
      <c r="FW273" s="11"/>
      <c r="FX273" s="11"/>
      <c r="FY273" s="11"/>
      <c r="FZ273" s="11"/>
      <c r="GA273" s="11"/>
      <c r="GB273" s="11"/>
      <c r="GC273" s="11"/>
      <c r="GD273" s="11"/>
    </row>
    <row r="274" spans="1:186" s="12" customFormat="1" ht="11.1" customHeight="1" x14ac:dyDescent="0.2">
      <c r="A274" s="115" t="s">
        <v>1</v>
      </c>
      <c r="B274" s="116"/>
      <c r="C274" s="10">
        <f t="shared" si="102"/>
        <v>0</v>
      </c>
      <c r="D274" s="10"/>
      <c r="E274" s="10"/>
      <c r="F274" s="10"/>
      <c r="G274" s="117"/>
      <c r="H274" s="117"/>
      <c r="I274" s="118"/>
      <c r="J274" s="119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  <c r="GD274" s="11"/>
    </row>
    <row r="275" spans="1:186" s="12" customFormat="1" ht="11.1" customHeight="1" x14ac:dyDescent="0.2">
      <c r="A275" s="115" t="s">
        <v>2</v>
      </c>
      <c r="B275" s="116"/>
      <c r="C275" s="10">
        <f t="shared" si="102"/>
        <v>0</v>
      </c>
      <c r="D275" s="10"/>
      <c r="E275" s="10"/>
      <c r="F275" s="10"/>
      <c r="G275" s="117"/>
      <c r="H275" s="117"/>
      <c r="I275" s="118"/>
      <c r="J275" s="119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  <c r="GD275" s="11"/>
    </row>
    <row r="276" spans="1:186" s="12" customFormat="1" ht="10.5" customHeight="1" x14ac:dyDescent="0.2">
      <c r="A276" s="115" t="s">
        <v>3</v>
      </c>
      <c r="B276" s="116"/>
      <c r="C276" s="10">
        <f t="shared" si="102"/>
        <v>0</v>
      </c>
      <c r="D276" s="10"/>
      <c r="E276" s="10"/>
      <c r="F276" s="10"/>
      <c r="G276" s="117"/>
      <c r="H276" s="117"/>
      <c r="I276" s="118"/>
      <c r="J276" s="119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  <c r="EZ276" s="11"/>
      <c r="FA276" s="11"/>
      <c r="FB276" s="11"/>
      <c r="FC276" s="11"/>
      <c r="FD276" s="11"/>
      <c r="FE276" s="11"/>
      <c r="FF276" s="11"/>
      <c r="FG276" s="11"/>
      <c r="FH276" s="11"/>
      <c r="FI276" s="11"/>
      <c r="FJ276" s="11"/>
      <c r="FK276" s="11"/>
      <c r="FL276" s="11"/>
      <c r="FM276" s="11"/>
      <c r="FN276" s="11"/>
      <c r="FO276" s="11"/>
      <c r="FP276" s="11"/>
      <c r="FQ276" s="11"/>
      <c r="FR276" s="11"/>
      <c r="FS276" s="11"/>
      <c r="FT276" s="11"/>
      <c r="FU276" s="11"/>
      <c r="FV276" s="11"/>
      <c r="FW276" s="11"/>
      <c r="FX276" s="11"/>
      <c r="FY276" s="11"/>
      <c r="FZ276" s="11"/>
      <c r="GA276" s="11"/>
      <c r="GB276" s="11"/>
      <c r="GC276" s="11"/>
      <c r="GD276" s="11"/>
    </row>
    <row r="277" spans="1:186" s="12" customFormat="1" ht="11.1" customHeight="1" x14ac:dyDescent="0.2">
      <c r="A277" s="115" t="s">
        <v>4</v>
      </c>
      <c r="B277" s="116"/>
      <c r="C277" s="10">
        <f t="shared" si="102"/>
        <v>0</v>
      </c>
      <c r="D277" s="10"/>
      <c r="E277" s="10"/>
      <c r="F277" s="10"/>
      <c r="G277" s="117"/>
      <c r="H277" s="117"/>
      <c r="I277" s="118"/>
      <c r="J277" s="119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  <c r="EZ277" s="11"/>
      <c r="FA277" s="11"/>
      <c r="FB277" s="11"/>
      <c r="FC277" s="11"/>
      <c r="FD277" s="11"/>
      <c r="FE277" s="11"/>
      <c r="FF277" s="11"/>
      <c r="FG277" s="11"/>
      <c r="FH277" s="11"/>
      <c r="FI277" s="11"/>
      <c r="FJ277" s="11"/>
      <c r="FK277" s="11"/>
      <c r="FL277" s="11"/>
      <c r="FM277" s="11"/>
      <c r="FN277" s="11"/>
      <c r="FO277" s="11"/>
      <c r="FP277" s="11"/>
      <c r="FQ277" s="11"/>
      <c r="FR277" s="11"/>
      <c r="FS277" s="11"/>
      <c r="FT277" s="11"/>
      <c r="FU277" s="11"/>
      <c r="FV277" s="11"/>
      <c r="FW277" s="11"/>
      <c r="FX277" s="11"/>
      <c r="FY277" s="11"/>
      <c r="FZ277" s="11"/>
      <c r="GA277" s="11"/>
      <c r="GB277" s="11"/>
      <c r="GC277" s="11"/>
      <c r="GD277" s="11"/>
    </row>
    <row r="278" spans="1:186" s="12" customFormat="1" ht="11.1" customHeight="1" x14ac:dyDescent="0.2">
      <c r="A278" s="115" t="s">
        <v>28</v>
      </c>
      <c r="B278" s="116"/>
      <c r="C278" s="10">
        <f t="shared" si="102"/>
        <v>0</v>
      </c>
      <c r="D278" s="10"/>
      <c r="E278" s="10"/>
      <c r="F278" s="10"/>
      <c r="G278" s="117"/>
      <c r="H278" s="117"/>
      <c r="I278" s="118"/>
      <c r="J278" s="119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  <c r="EZ278" s="11"/>
      <c r="FA278" s="11"/>
      <c r="FB278" s="11"/>
      <c r="FC278" s="11"/>
      <c r="FD278" s="11"/>
      <c r="FE278" s="11"/>
      <c r="FF278" s="11"/>
      <c r="FG278" s="11"/>
      <c r="FH278" s="11"/>
      <c r="FI278" s="11"/>
      <c r="FJ278" s="11"/>
      <c r="FK278" s="11"/>
      <c r="FL278" s="11"/>
      <c r="FM278" s="11"/>
      <c r="FN278" s="11"/>
      <c r="FO278" s="11"/>
      <c r="FP278" s="11"/>
      <c r="FQ278" s="11"/>
      <c r="FR278" s="11"/>
      <c r="FS278" s="11"/>
      <c r="FT278" s="11"/>
      <c r="FU278" s="11"/>
      <c r="FV278" s="11"/>
      <c r="FW278" s="11"/>
      <c r="FX278" s="11"/>
      <c r="FY278" s="11"/>
      <c r="FZ278" s="11"/>
      <c r="GA278" s="11"/>
      <c r="GB278" s="11"/>
      <c r="GC278" s="11"/>
      <c r="GD278" s="11"/>
    </row>
    <row r="279" spans="1:186" s="12" customFormat="1" ht="11.1" customHeight="1" x14ac:dyDescent="0.2">
      <c r="A279" s="115" t="s">
        <v>29</v>
      </c>
      <c r="B279" s="116"/>
      <c r="C279" s="10">
        <f t="shared" si="102"/>
        <v>0</v>
      </c>
      <c r="D279" s="10"/>
      <c r="E279" s="10"/>
      <c r="F279" s="10"/>
      <c r="G279" s="127"/>
      <c r="H279" s="117"/>
      <c r="I279" s="118"/>
      <c r="J279" s="119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  <c r="EZ279" s="11"/>
      <c r="FA279" s="11"/>
      <c r="FB279" s="11"/>
      <c r="FC279" s="11"/>
      <c r="FD279" s="11"/>
      <c r="FE279" s="11"/>
      <c r="FF279" s="11"/>
      <c r="FG279" s="11"/>
      <c r="FH279" s="11"/>
      <c r="FI279" s="11"/>
      <c r="FJ279" s="11"/>
      <c r="FK279" s="11"/>
      <c r="FL279" s="11"/>
      <c r="FM279" s="11"/>
      <c r="FN279" s="11"/>
      <c r="FO279" s="11"/>
      <c r="FP279" s="11"/>
      <c r="FQ279" s="11"/>
      <c r="FR279" s="11"/>
      <c r="FS279" s="11"/>
      <c r="FT279" s="11"/>
      <c r="FU279" s="11"/>
      <c r="FV279" s="11"/>
      <c r="FW279" s="11"/>
      <c r="FX279" s="11"/>
      <c r="FY279" s="11"/>
      <c r="FZ279" s="11"/>
      <c r="GA279" s="11"/>
      <c r="GB279" s="11"/>
      <c r="GC279" s="11"/>
      <c r="GD279" s="11"/>
    </row>
    <row r="280" spans="1:186" s="12" customFormat="1" ht="19.5" x14ac:dyDescent="0.2">
      <c r="A280" s="26" t="s">
        <v>34</v>
      </c>
      <c r="B280" s="116" t="s">
        <v>192</v>
      </c>
      <c r="C280" s="116"/>
      <c r="D280" s="116"/>
      <c r="E280" s="116"/>
      <c r="F280" s="116"/>
      <c r="G280" s="69"/>
      <c r="H280" s="27" t="s">
        <v>71</v>
      </c>
      <c r="I280" s="27" t="s">
        <v>71</v>
      </c>
      <c r="J280" s="28" t="s">
        <v>190</v>
      </c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  <c r="EZ280" s="11"/>
      <c r="FA280" s="11"/>
      <c r="FB280" s="11"/>
      <c r="FC280" s="11"/>
      <c r="FD280" s="11"/>
      <c r="FE280" s="11"/>
      <c r="FF280" s="11"/>
      <c r="FG280" s="11"/>
      <c r="FH280" s="11"/>
      <c r="FI280" s="11"/>
      <c r="FJ280" s="11"/>
      <c r="FK280" s="11"/>
      <c r="FL280" s="11"/>
      <c r="FM280" s="11"/>
      <c r="FN280" s="11"/>
      <c r="FO280" s="11"/>
      <c r="FP280" s="11"/>
      <c r="FQ280" s="11"/>
      <c r="FR280" s="11"/>
      <c r="FS280" s="11"/>
      <c r="FT280" s="11"/>
      <c r="FU280" s="11"/>
      <c r="FV280" s="11"/>
      <c r="FW280" s="11"/>
      <c r="FX280" s="11"/>
      <c r="FY280" s="11"/>
      <c r="FZ280" s="11"/>
      <c r="GA280" s="11"/>
      <c r="GB280" s="11"/>
      <c r="GC280" s="11"/>
      <c r="GD280" s="11"/>
    </row>
    <row r="281" spans="1:186" s="12" customFormat="1" ht="19.5" x14ac:dyDescent="0.15">
      <c r="A281" s="29" t="s">
        <v>197</v>
      </c>
      <c r="B281" s="113" t="s">
        <v>198</v>
      </c>
      <c r="C281" s="113"/>
      <c r="D281" s="113"/>
      <c r="E281" s="113"/>
      <c r="F281" s="113"/>
      <c r="G281" s="113"/>
      <c r="H281" s="113"/>
      <c r="I281" s="113"/>
      <c r="J281" s="114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  <c r="GD281" s="11"/>
    </row>
    <row r="282" spans="1:186" s="12" customFormat="1" ht="9.75" customHeight="1" x14ac:dyDescent="0.2">
      <c r="A282" s="115" t="s">
        <v>5</v>
      </c>
      <c r="B282" s="116"/>
      <c r="C282" s="10">
        <f t="shared" ref="C282:C288" si="103">SUM(D282,E282,F282)</f>
        <v>0</v>
      </c>
      <c r="D282" s="45">
        <f>SUM(D283:D288)</f>
        <v>0</v>
      </c>
      <c r="E282" s="45">
        <f>SUM(E283:E288)</f>
        <v>0</v>
      </c>
      <c r="F282" s="45">
        <f>SUM(F283:F288)</f>
        <v>0</v>
      </c>
      <c r="G282" s="117" t="s">
        <v>227</v>
      </c>
      <c r="H282" s="117" t="s">
        <v>156</v>
      </c>
      <c r="I282" s="118">
        <v>43831</v>
      </c>
      <c r="J282" s="119">
        <v>44196</v>
      </c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11"/>
      <c r="FG282" s="11"/>
      <c r="FH282" s="11"/>
      <c r="FI282" s="11"/>
      <c r="FJ282" s="11"/>
      <c r="FK282" s="11"/>
      <c r="FL282" s="11"/>
      <c r="FM282" s="11"/>
      <c r="FN282" s="11"/>
      <c r="FO282" s="11"/>
      <c r="FP282" s="11"/>
      <c r="FQ282" s="11"/>
      <c r="FR282" s="11"/>
      <c r="FS282" s="11"/>
      <c r="FT282" s="11"/>
      <c r="FU282" s="11"/>
      <c r="FV282" s="11"/>
      <c r="FW282" s="11"/>
      <c r="FX282" s="11"/>
      <c r="FY282" s="11"/>
      <c r="FZ282" s="11"/>
      <c r="GA282" s="11"/>
      <c r="GB282" s="11"/>
      <c r="GC282" s="11"/>
      <c r="GD282" s="11"/>
    </row>
    <row r="283" spans="1:186" s="12" customFormat="1" ht="11.1" customHeight="1" x14ac:dyDescent="0.2">
      <c r="A283" s="115" t="s">
        <v>1</v>
      </c>
      <c r="B283" s="116"/>
      <c r="C283" s="10">
        <f t="shared" si="103"/>
        <v>0</v>
      </c>
      <c r="D283" s="10"/>
      <c r="E283" s="10"/>
      <c r="F283" s="10"/>
      <c r="G283" s="117"/>
      <c r="H283" s="117"/>
      <c r="I283" s="118"/>
      <c r="J283" s="119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11"/>
      <c r="FG283" s="11"/>
      <c r="FH283" s="11"/>
      <c r="FI283" s="11"/>
      <c r="FJ283" s="11"/>
      <c r="FK283" s="11"/>
      <c r="FL283" s="11"/>
      <c r="FM283" s="11"/>
      <c r="FN283" s="11"/>
      <c r="FO283" s="11"/>
      <c r="FP283" s="11"/>
      <c r="FQ283" s="11"/>
      <c r="FR283" s="11"/>
      <c r="FS283" s="11"/>
      <c r="FT283" s="11"/>
      <c r="FU283" s="11"/>
      <c r="FV283" s="11"/>
      <c r="FW283" s="11"/>
      <c r="FX283" s="11"/>
      <c r="FY283" s="11"/>
      <c r="FZ283" s="11"/>
      <c r="GA283" s="11"/>
      <c r="GB283" s="11"/>
      <c r="GC283" s="11"/>
      <c r="GD283" s="11"/>
    </row>
    <row r="284" spans="1:186" s="12" customFormat="1" ht="11.1" customHeight="1" x14ac:dyDescent="0.2">
      <c r="A284" s="115" t="s">
        <v>2</v>
      </c>
      <c r="B284" s="116"/>
      <c r="C284" s="10">
        <f t="shared" si="103"/>
        <v>0</v>
      </c>
      <c r="D284" s="10"/>
      <c r="E284" s="10"/>
      <c r="F284" s="10"/>
      <c r="G284" s="117"/>
      <c r="H284" s="117"/>
      <c r="I284" s="118"/>
      <c r="J284" s="119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11"/>
      <c r="FG284" s="11"/>
      <c r="FH284" s="11"/>
      <c r="FI284" s="11"/>
      <c r="FJ284" s="11"/>
      <c r="FK284" s="11"/>
      <c r="FL284" s="11"/>
      <c r="FM284" s="11"/>
      <c r="FN284" s="11"/>
      <c r="FO284" s="11"/>
      <c r="FP284" s="11"/>
      <c r="FQ284" s="11"/>
      <c r="FR284" s="11"/>
      <c r="FS284" s="11"/>
      <c r="FT284" s="11"/>
      <c r="FU284" s="11"/>
      <c r="FV284" s="11"/>
      <c r="FW284" s="11"/>
      <c r="FX284" s="11"/>
      <c r="FY284" s="11"/>
      <c r="FZ284" s="11"/>
      <c r="GA284" s="11"/>
      <c r="GB284" s="11"/>
      <c r="GC284" s="11"/>
      <c r="GD284" s="11"/>
    </row>
    <row r="285" spans="1:186" s="12" customFormat="1" ht="10.5" customHeight="1" x14ac:dyDescent="0.2">
      <c r="A285" s="115" t="s">
        <v>3</v>
      </c>
      <c r="B285" s="116"/>
      <c r="C285" s="10">
        <f t="shared" si="103"/>
        <v>0</v>
      </c>
      <c r="D285" s="10"/>
      <c r="E285" s="10"/>
      <c r="F285" s="10"/>
      <c r="G285" s="117"/>
      <c r="H285" s="117"/>
      <c r="I285" s="118"/>
      <c r="J285" s="119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11"/>
      <c r="FG285" s="11"/>
      <c r="FH285" s="11"/>
      <c r="FI285" s="11"/>
      <c r="FJ285" s="11"/>
      <c r="FK285" s="11"/>
      <c r="FL285" s="11"/>
      <c r="FM285" s="11"/>
      <c r="FN285" s="11"/>
      <c r="FO285" s="11"/>
      <c r="FP285" s="11"/>
      <c r="FQ285" s="11"/>
      <c r="FR285" s="11"/>
      <c r="FS285" s="11"/>
      <c r="FT285" s="11"/>
      <c r="FU285" s="11"/>
      <c r="FV285" s="11"/>
      <c r="FW285" s="11"/>
      <c r="FX285" s="11"/>
      <c r="FY285" s="11"/>
      <c r="FZ285" s="11"/>
      <c r="GA285" s="11"/>
      <c r="GB285" s="11"/>
      <c r="GC285" s="11"/>
      <c r="GD285" s="11"/>
    </row>
    <row r="286" spans="1:186" s="12" customFormat="1" ht="11.1" customHeight="1" x14ac:dyDescent="0.2">
      <c r="A286" s="115" t="s">
        <v>4</v>
      </c>
      <c r="B286" s="116"/>
      <c r="C286" s="10">
        <f t="shared" si="103"/>
        <v>0</v>
      </c>
      <c r="D286" s="10"/>
      <c r="E286" s="10"/>
      <c r="F286" s="10"/>
      <c r="G286" s="117"/>
      <c r="H286" s="117"/>
      <c r="I286" s="118"/>
      <c r="J286" s="119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11"/>
      <c r="FG286" s="11"/>
      <c r="FH286" s="11"/>
      <c r="FI286" s="11"/>
      <c r="FJ286" s="11"/>
      <c r="FK286" s="11"/>
      <c r="FL286" s="11"/>
      <c r="FM286" s="11"/>
      <c r="FN286" s="11"/>
      <c r="FO286" s="11"/>
      <c r="FP286" s="11"/>
      <c r="FQ286" s="11"/>
      <c r="FR286" s="11"/>
      <c r="FS286" s="11"/>
      <c r="FT286" s="11"/>
      <c r="FU286" s="11"/>
      <c r="FV286" s="11"/>
      <c r="FW286" s="11"/>
      <c r="FX286" s="11"/>
      <c r="FY286" s="11"/>
      <c r="FZ286" s="11"/>
      <c r="GA286" s="11"/>
      <c r="GB286" s="11"/>
      <c r="GC286" s="11"/>
      <c r="GD286" s="11"/>
    </row>
    <row r="287" spans="1:186" s="12" customFormat="1" ht="11.1" customHeight="1" x14ac:dyDescent="0.2">
      <c r="A287" s="115" t="s">
        <v>28</v>
      </c>
      <c r="B287" s="116"/>
      <c r="C287" s="10">
        <f t="shared" si="103"/>
        <v>0</v>
      </c>
      <c r="D287" s="10"/>
      <c r="E287" s="10"/>
      <c r="F287" s="10"/>
      <c r="G287" s="117"/>
      <c r="H287" s="117"/>
      <c r="I287" s="118"/>
      <c r="J287" s="119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11"/>
      <c r="FG287" s="11"/>
      <c r="FH287" s="11"/>
      <c r="FI287" s="11"/>
      <c r="FJ287" s="11"/>
      <c r="FK287" s="11"/>
      <c r="FL287" s="11"/>
      <c r="FM287" s="11"/>
      <c r="FN287" s="11"/>
      <c r="FO287" s="11"/>
      <c r="FP287" s="11"/>
      <c r="FQ287" s="11"/>
      <c r="FR287" s="11"/>
      <c r="FS287" s="11"/>
      <c r="FT287" s="11"/>
      <c r="FU287" s="11"/>
      <c r="FV287" s="11"/>
      <c r="FW287" s="11"/>
      <c r="FX287" s="11"/>
      <c r="FY287" s="11"/>
      <c r="FZ287" s="11"/>
      <c r="GA287" s="11"/>
      <c r="GB287" s="11"/>
      <c r="GC287" s="11"/>
      <c r="GD287" s="11"/>
    </row>
    <row r="288" spans="1:186" s="12" customFormat="1" ht="11.1" customHeight="1" x14ac:dyDescent="0.2">
      <c r="A288" s="115" t="s">
        <v>29</v>
      </c>
      <c r="B288" s="116"/>
      <c r="C288" s="10">
        <f t="shared" si="103"/>
        <v>0</v>
      </c>
      <c r="D288" s="10"/>
      <c r="E288" s="10"/>
      <c r="F288" s="10"/>
      <c r="G288" s="127"/>
      <c r="H288" s="117"/>
      <c r="I288" s="118"/>
      <c r="J288" s="119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11"/>
      <c r="FG288" s="11"/>
      <c r="FH288" s="11"/>
      <c r="FI288" s="11"/>
      <c r="FJ288" s="11"/>
      <c r="FK288" s="11"/>
      <c r="FL288" s="11"/>
      <c r="FM288" s="11"/>
      <c r="FN288" s="11"/>
      <c r="FO288" s="11"/>
      <c r="FP288" s="11"/>
      <c r="FQ288" s="11"/>
      <c r="FR288" s="11"/>
      <c r="FS288" s="11"/>
      <c r="FT288" s="11"/>
      <c r="FU288" s="11"/>
      <c r="FV288" s="11"/>
      <c r="FW288" s="11"/>
      <c r="FX288" s="11"/>
      <c r="FY288" s="11"/>
      <c r="FZ288" s="11"/>
      <c r="GA288" s="11"/>
      <c r="GB288" s="11"/>
      <c r="GC288" s="11"/>
      <c r="GD288" s="11"/>
    </row>
    <row r="289" spans="1:186" s="12" customFormat="1" ht="19.5" x14ac:dyDescent="0.2">
      <c r="A289" s="26" t="s">
        <v>34</v>
      </c>
      <c r="B289" s="116" t="s">
        <v>191</v>
      </c>
      <c r="C289" s="116"/>
      <c r="D289" s="116"/>
      <c r="E289" s="116"/>
      <c r="F289" s="116"/>
      <c r="G289" s="69"/>
      <c r="H289" s="27" t="s">
        <v>71</v>
      </c>
      <c r="I289" s="27" t="s">
        <v>71</v>
      </c>
      <c r="J289" s="28" t="s">
        <v>193</v>
      </c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11"/>
      <c r="FG289" s="11"/>
      <c r="FH289" s="11"/>
      <c r="FI289" s="11"/>
      <c r="FJ289" s="11"/>
      <c r="FK289" s="11"/>
      <c r="FL289" s="11"/>
      <c r="FM289" s="11"/>
      <c r="FN289" s="11"/>
      <c r="FO289" s="11"/>
      <c r="FP289" s="11"/>
      <c r="FQ289" s="11"/>
      <c r="FR289" s="11"/>
      <c r="FS289" s="11"/>
      <c r="FT289" s="11"/>
      <c r="FU289" s="11"/>
      <c r="FV289" s="11"/>
      <c r="FW289" s="11"/>
      <c r="FX289" s="11"/>
      <c r="FY289" s="11"/>
      <c r="FZ289" s="11"/>
      <c r="GA289" s="11"/>
      <c r="GB289" s="11"/>
      <c r="GC289" s="11"/>
      <c r="GD289" s="11"/>
    </row>
    <row r="290" spans="1:186" s="9" customFormat="1" ht="19.5" x14ac:dyDescent="0.15">
      <c r="A290" s="7" t="s">
        <v>161</v>
      </c>
      <c r="B290" s="113" t="s">
        <v>165</v>
      </c>
      <c r="C290" s="113"/>
      <c r="D290" s="113"/>
      <c r="E290" s="113"/>
      <c r="F290" s="113"/>
      <c r="G290" s="113"/>
      <c r="H290" s="113"/>
      <c r="I290" s="113"/>
      <c r="J290" s="114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  <c r="FY290" s="8"/>
      <c r="FZ290" s="8"/>
      <c r="GA290" s="8"/>
      <c r="GB290" s="8"/>
      <c r="GC290" s="8"/>
      <c r="GD290" s="8"/>
    </row>
    <row r="291" spans="1:186" s="12" customFormat="1" ht="9.75" customHeight="1" x14ac:dyDescent="0.2">
      <c r="A291" s="115" t="s">
        <v>5</v>
      </c>
      <c r="B291" s="116"/>
      <c r="C291" s="10">
        <f t="shared" ref="C291:C297" si="104">SUM(D291,E291,F291)</f>
        <v>0</v>
      </c>
      <c r="D291" s="10"/>
      <c r="E291" s="10"/>
      <c r="F291" s="10"/>
      <c r="G291" s="117" t="s">
        <v>227</v>
      </c>
      <c r="H291" s="117"/>
      <c r="I291" s="118">
        <v>43831</v>
      </c>
      <c r="J291" s="119">
        <v>44926</v>
      </c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  <c r="GD291" s="11"/>
    </row>
    <row r="292" spans="1:186" s="12" customFormat="1" ht="11.1" customHeight="1" x14ac:dyDescent="0.2">
      <c r="A292" s="115" t="s">
        <v>1</v>
      </c>
      <c r="B292" s="116"/>
      <c r="C292" s="10">
        <f t="shared" si="104"/>
        <v>0</v>
      </c>
      <c r="D292" s="10"/>
      <c r="E292" s="16"/>
      <c r="F292" s="16"/>
      <c r="G292" s="117"/>
      <c r="H292" s="117"/>
      <c r="I292" s="118"/>
      <c r="J292" s="119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  <c r="FG292" s="11"/>
      <c r="FH292" s="11"/>
      <c r="FI292" s="11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FZ292" s="11"/>
      <c r="GA292" s="11"/>
      <c r="GB292" s="11"/>
      <c r="GC292" s="11"/>
      <c r="GD292" s="11"/>
    </row>
    <row r="293" spans="1:186" s="12" customFormat="1" ht="11.1" customHeight="1" x14ac:dyDescent="0.2">
      <c r="A293" s="115" t="s">
        <v>2</v>
      </c>
      <c r="B293" s="116"/>
      <c r="C293" s="10">
        <f t="shared" si="104"/>
        <v>0</v>
      </c>
      <c r="D293" s="16"/>
      <c r="E293" s="16"/>
      <c r="F293" s="16"/>
      <c r="G293" s="117"/>
      <c r="H293" s="117"/>
      <c r="I293" s="118"/>
      <c r="J293" s="119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</row>
    <row r="294" spans="1:186" s="12" customFormat="1" ht="11.1" customHeight="1" x14ac:dyDescent="0.2">
      <c r="A294" s="115" t="s">
        <v>3</v>
      </c>
      <c r="B294" s="116"/>
      <c r="C294" s="10">
        <f t="shared" si="104"/>
        <v>0</v>
      </c>
      <c r="D294" s="16"/>
      <c r="E294" s="16"/>
      <c r="F294" s="16"/>
      <c r="G294" s="117"/>
      <c r="H294" s="117"/>
      <c r="I294" s="118"/>
      <c r="J294" s="119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</row>
    <row r="295" spans="1:186" s="12" customFormat="1" ht="11.1" customHeight="1" x14ac:dyDescent="0.2">
      <c r="A295" s="115" t="s">
        <v>4</v>
      </c>
      <c r="B295" s="116"/>
      <c r="C295" s="10">
        <f t="shared" si="104"/>
        <v>0</v>
      </c>
      <c r="D295" s="16"/>
      <c r="E295" s="16"/>
      <c r="F295" s="16"/>
      <c r="G295" s="117"/>
      <c r="H295" s="117"/>
      <c r="I295" s="118"/>
      <c r="J295" s="119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11"/>
      <c r="FG295" s="11"/>
      <c r="FH295" s="11"/>
      <c r="FI295" s="11"/>
      <c r="FJ295" s="11"/>
      <c r="FK295" s="11"/>
      <c r="FL295" s="11"/>
      <c r="FM295" s="11"/>
      <c r="FN295" s="11"/>
      <c r="FO295" s="11"/>
      <c r="FP295" s="11"/>
      <c r="FQ295" s="11"/>
      <c r="FR295" s="11"/>
      <c r="FS295" s="11"/>
      <c r="FT295" s="11"/>
      <c r="FU295" s="11"/>
      <c r="FV295" s="11"/>
      <c r="FW295" s="11"/>
      <c r="FX295" s="11"/>
      <c r="FY295" s="11"/>
      <c r="FZ295" s="11"/>
      <c r="GA295" s="11"/>
      <c r="GB295" s="11"/>
      <c r="GC295" s="11"/>
      <c r="GD295" s="11"/>
    </row>
    <row r="296" spans="1:186" s="12" customFormat="1" ht="11.1" customHeight="1" x14ac:dyDescent="0.2">
      <c r="A296" s="115" t="s">
        <v>28</v>
      </c>
      <c r="B296" s="116"/>
      <c r="C296" s="10">
        <f t="shared" si="104"/>
        <v>0</v>
      </c>
      <c r="D296" s="16"/>
      <c r="E296" s="16"/>
      <c r="F296" s="16"/>
      <c r="G296" s="117"/>
      <c r="H296" s="117"/>
      <c r="I296" s="118"/>
      <c r="J296" s="119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11"/>
      <c r="FG296" s="11"/>
      <c r="FH296" s="11"/>
      <c r="FI296" s="11"/>
      <c r="FJ296" s="11"/>
      <c r="FK296" s="11"/>
      <c r="FL296" s="11"/>
      <c r="FM296" s="11"/>
      <c r="FN296" s="11"/>
      <c r="FO296" s="11"/>
      <c r="FP296" s="11"/>
      <c r="FQ296" s="11"/>
      <c r="FR296" s="11"/>
      <c r="FS296" s="11"/>
      <c r="FT296" s="11"/>
      <c r="FU296" s="11"/>
      <c r="FV296" s="11"/>
      <c r="FW296" s="11"/>
      <c r="FX296" s="11"/>
      <c r="FY296" s="11"/>
      <c r="FZ296" s="11"/>
      <c r="GA296" s="11"/>
      <c r="GB296" s="11"/>
      <c r="GC296" s="11"/>
      <c r="GD296" s="11"/>
    </row>
    <row r="297" spans="1:186" s="12" customFormat="1" ht="9.75" x14ac:dyDescent="0.2">
      <c r="A297" s="133" t="s">
        <v>29</v>
      </c>
      <c r="B297" s="128"/>
      <c r="C297" s="10">
        <f t="shared" si="104"/>
        <v>0</v>
      </c>
      <c r="D297" s="16"/>
      <c r="E297" s="16"/>
      <c r="F297" s="16"/>
      <c r="G297" s="127"/>
      <c r="H297" s="127"/>
      <c r="I297" s="131"/>
      <c r="J297" s="132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  <c r="GD297" s="11"/>
    </row>
    <row r="298" spans="1:186" s="9" customFormat="1" ht="19.5" x14ac:dyDescent="0.15">
      <c r="A298" s="7" t="s">
        <v>162</v>
      </c>
      <c r="B298" s="113" t="s">
        <v>166</v>
      </c>
      <c r="C298" s="113"/>
      <c r="D298" s="113"/>
      <c r="E298" s="113"/>
      <c r="F298" s="113"/>
      <c r="G298" s="113"/>
      <c r="H298" s="113"/>
      <c r="I298" s="113"/>
      <c r="J298" s="114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  <c r="FY298" s="8"/>
      <c r="FZ298" s="8"/>
      <c r="GA298" s="8"/>
      <c r="GB298" s="8"/>
      <c r="GC298" s="8"/>
      <c r="GD298" s="8"/>
    </row>
    <row r="299" spans="1:186" s="12" customFormat="1" ht="9.75" customHeight="1" x14ac:dyDescent="0.2">
      <c r="A299" s="115" t="s">
        <v>5</v>
      </c>
      <c r="B299" s="116"/>
      <c r="C299" s="10">
        <f t="shared" ref="C299:C305" si="105">SUM(D299,E299,F299)</f>
        <v>5376</v>
      </c>
      <c r="D299" s="10">
        <f t="shared" ref="D299:E299" si="106">D307</f>
        <v>5376</v>
      </c>
      <c r="E299" s="10">
        <f t="shared" si="106"/>
        <v>0</v>
      </c>
      <c r="F299" s="10">
        <f t="shared" ref="F299" si="107">F307</f>
        <v>0</v>
      </c>
      <c r="G299" s="117" t="s">
        <v>227</v>
      </c>
      <c r="H299" s="179"/>
      <c r="I299" s="118">
        <v>43831</v>
      </c>
      <c r="J299" s="119">
        <v>44926</v>
      </c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11"/>
      <c r="FG299" s="11"/>
      <c r="FH299" s="11"/>
      <c r="FI299" s="11"/>
      <c r="FJ299" s="11"/>
      <c r="FK299" s="11"/>
      <c r="FL299" s="11"/>
      <c r="FM299" s="11"/>
      <c r="FN299" s="11"/>
      <c r="FO299" s="11"/>
      <c r="FP299" s="11"/>
      <c r="FQ299" s="11"/>
      <c r="FR299" s="11"/>
      <c r="FS299" s="11"/>
      <c r="FT299" s="11"/>
      <c r="FU299" s="11"/>
      <c r="FV299" s="11"/>
      <c r="FW299" s="11"/>
      <c r="FX299" s="11"/>
      <c r="FY299" s="11"/>
      <c r="FZ299" s="11"/>
      <c r="GA299" s="11"/>
      <c r="GB299" s="11"/>
      <c r="GC299" s="11"/>
      <c r="GD299" s="11"/>
    </row>
    <row r="300" spans="1:186" s="12" customFormat="1" ht="11.1" customHeight="1" x14ac:dyDescent="0.2">
      <c r="A300" s="115" t="s">
        <v>1</v>
      </c>
      <c r="B300" s="116"/>
      <c r="C300" s="10">
        <f t="shared" si="105"/>
        <v>0</v>
      </c>
      <c r="D300" s="16">
        <f t="shared" ref="D300:E300" si="108">D308</f>
        <v>0</v>
      </c>
      <c r="E300" s="16">
        <f t="shared" si="108"/>
        <v>0</v>
      </c>
      <c r="F300" s="16">
        <f t="shared" ref="F300" si="109">F308</f>
        <v>0</v>
      </c>
      <c r="G300" s="117"/>
      <c r="H300" s="180"/>
      <c r="I300" s="118"/>
      <c r="J300" s="119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  <c r="GD300" s="11"/>
    </row>
    <row r="301" spans="1:186" s="12" customFormat="1" ht="11.1" customHeight="1" x14ac:dyDescent="0.2">
      <c r="A301" s="115" t="s">
        <v>2</v>
      </c>
      <c r="B301" s="116"/>
      <c r="C301" s="10">
        <f t="shared" si="105"/>
        <v>5376</v>
      </c>
      <c r="D301" s="16">
        <f t="shared" ref="D301:E301" si="110">D309</f>
        <v>5376</v>
      </c>
      <c r="E301" s="16">
        <f t="shared" si="110"/>
        <v>0</v>
      </c>
      <c r="F301" s="16">
        <f t="shared" ref="F301" si="111">F309</f>
        <v>0</v>
      </c>
      <c r="G301" s="117"/>
      <c r="H301" s="180"/>
      <c r="I301" s="118"/>
      <c r="J301" s="119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</row>
    <row r="302" spans="1:186" s="12" customFormat="1" ht="11.1" customHeight="1" x14ac:dyDescent="0.2">
      <c r="A302" s="115" t="s">
        <v>3</v>
      </c>
      <c r="B302" s="116"/>
      <c r="C302" s="10">
        <f t="shared" si="105"/>
        <v>0</v>
      </c>
      <c r="D302" s="16">
        <f t="shared" ref="D302:E302" si="112">D310</f>
        <v>0</v>
      </c>
      <c r="E302" s="16">
        <f t="shared" si="112"/>
        <v>0</v>
      </c>
      <c r="F302" s="16">
        <f t="shared" ref="F302" si="113">F310</f>
        <v>0</v>
      </c>
      <c r="G302" s="117"/>
      <c r="H302" s="180"/>
      <c r="I302" s="118"/>
      <c r="J302" s="119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  <c r="GD302" s="11"/>
    </row>
    <row r="303" spans="1:186" s="12" customFormat="1" ht="11.1" customHeight="1" x14ac:dyDescent="0.2">
      <c r="A303" s="115" t="s">
        <v>4</v>
      </c>
      <c r="B303" s="116"/>
      <c r="C303" s="10">
        <f t="shared" si="105"/>
        <v>0</v>
      </c>
      <c r="D303" s="16">
        <f t="shared" ref="D303:E303" si="114">D311</f>
        <v>0</v>
      </c>
      <c r="E303" s="16">
        <f t="shared" si="114"/>
        <v>0</v>
      </c>
      <c r="F303" s="16">
        <f t="shared" ref="F303" si="115">F311</f>
        <v>0</v>
      </c>
      <c r="G303" s="117"/>
      <c r="H303" s="180"/>
      <c r="I303" s="118"/>
      <c r="J303" s="119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  <c r="GD303" s="11"/>
    </row>
    <row r="304" spans="1:186" s="12" customFormat="1" ht="11.1" customHeight="1" x14ac:dyDescent="0.2">
      <c r="A304" s="115" t="s">
        <v>28</v>
      </c>
      <c r="B304" s="116"/>
      <c r="C304" s="10">
        <f t="shared" si="105"/>
        <v>0</v>
      </c>
      <c r="D304" s="16">
        <f t="shared" ref="D304:E304" si="116">D312</f>
        <v>0</v>
      </c>
      <c r="E304" s="16">
        <f t="shared" si="116"/>
        <v>0</v>
      </c>
      <c r="F304" s="16">
        <f t="shared" ref="F304" si="117">F312</f>
        <v>0</v>
      </c>
      <c r="G304" s="117"/>
      <c r="H304" s="180"/>
      <c r="I304" s="118"/>
      <c r="J304" s="119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  <c r="GD304" s="11"/>
    </row>
    <row r="305" spans="1:186" s="12" customFormat="1" ht="11.1" customHeight="1" x14ac:dyDescent="0.2">
      <c r="A305" s="133" t="s">
        <v>29</v>
      </c>
      <c r="B305" s="128"/>
      <c r="C305" s="10">
        <f t="shared" si="105"/>
        <v>0</v>
      </c>
      <c r="D305" s="17">
        <f>D313</f>
        <v>0</v>
      </c>
      <c r="E305" s="17">
        <f>E313</f>
        <v>0</v>
      </c>
      <c r="F305" s="17">
        <f>F313</f>
        <v>0</v>
      </c>
      <c r="G305" s="127"/>
      <c r="H305" s="181"/>
      <c r="I305" s="131"/>
      <c r="J305" s="132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11"/>
      <c r="FG305" s="11"/>
      <c r="FH305" s="11"/>
      <c r="FI305" s="11"/>
      <c r="FJ305" s="11"/>
      <c r="FK305" s="11"/>
      <c r="FL305" s="11"/>
      <c r="FM305" s="11"/>
      <c r="FN305" s="11"/>
      <c r="FO305" s="11"/>
      <c r="FP305" s="11"/>
      <c r="FQ305" s="11"/>
      <c r="FR305" s="11"/>
      <c r="FS305" s="11"/>
      <c r="FT305" s="11"/>
      <c r="FU305" s="11"/>
      <c r="FV305" s="11"/>
      <c r="FW305" s="11"/>
      <c r="FX305" s="11"/>
      <c r="FY305" s="11"/>
      <c r="FZ305" s="11"/>
      <c r="GA305" s="11"/>
      <c r="GB305" s="11"/>
      <c r="GC305" s="11"/>
      <c r="GD305" s="11"/>
    </row>
    <row r="306" spans="1:186" s="12" customFormat="1" ht="19.5" x14ac:dyDescent="0.15">
      <c r="A306" s="29" t="s">
        <v>171</v>
      </c>
      <c r="B306" s="113" t="s">
        <v>204</v>
      </c>
      <c r="C306" s="113"/>
      <c r="D306" s="113"/>
      <c r="E306" s="113"/>
      <c r="F306" s="113"/>
      <c r="G306" s="113"/>
      <c r="H306" s="113"/>
      <c r="I306" s="113"/>
      <c r="J306" s="114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</row>
    <row r="307" spans="1:186" s="12" customFormat="1" ht="9.75" customHeight="1" x14ac:dyDescent="0.2">
      <c r="A307" s="115" t="s">
        <v>5</v>
      </c>
      <c r="B307" s="116"/>
      <c r="C307" s="10">
        <f t="shared" ref="C307:C313" si="118">SUM(D307,E307,F307)</f>
        <v>5376</v>
      </c>
      <c r="D307" s="45">
        <f>SUM(D308:D313)</f>
        <v>5376</v>
      </c>
      <c r="E307" s="45">
        <f>SUM(E308:E313)</f>
        <v>0</v>
      </c>
      <c r="F307" s="45">
        <f>SUM(F308:F313)</f>
        <v>0</v>
      </c>
      <c r="G307" s="117" t="s">
        <v>18</v>
      </c>
      <c r="H307" s="117"/>
      <c r="I307" s="118">
        <v>43831</v>
      </c>
      <c r="J307" s="119">
        <v>44196</v>
      </c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  <c r="GD307" s="11"/>
    </row>
    <row r="308" spans="1:186" s="12" customFormat="1" ht="11.1" customHeight="1" x14ac:dyDescent="0.2">
      <c r="A308" s="115" t="s">
        <v>1</v>
      </c>
      <c r="B308" s="116"/>
      <c r="C308" s="10">
        <f t="shared" si="118"/>
        <v>0</v>
      </c>
      <c r="D308" s="10"/>
      <c r="E308" s="10"/>
      <c r="F308" s="10"/>
      <c r="G308" s="117"/>
      <c r="H308" s="117"/>
      <c r="I308" s="118"/>
      <c r="J308" s="119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  <c r="GD308" s="11"/>
    </row>
    <row r="309" spans="1:186" s="12" customFormat="1" ht="11.1" customHeight="1" x14ac:dyDescent="0.2">
      <c r="A309" s="115" t="s">
        <v>2</v>
      </c>
      <c r="B309" s="116"/>
      <c r="C309" s="10">
        <f t="shared" si="118"/>
        <v>5376</v>
      </c>
      <c r="D309" s="10">
        <f>5000+1050-674</f>
        <v>5376</v>
      </c>
      <c r="E309" s="10"/>
      <c r="F309" s="10"/>
      <c r="G309" s="117"/>
      <c r="H309" s="117"/>
      <c r="I309" s="118"/>
      <c r="J309" s="119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</row>
    <row r="310" spans="1:186" s="12" customFormat="1" ht="10.5" customHeight="1" x14ac:dyDescent="0.2">
      <c r="A310" s="115" t="s">
        <v>3</v>
      </c>
      <c r="B310" s="116"/>
      <c r="C310" s="10">
        <f t="shared" si="118"/>
        <v>0</v>
      </c>
      <c r="D310" s="10"/>
      <c r="E310" s="10"/>
      <c r="F310" s="10"/>
      <c r="G310" s="117"/>
      <c r="H310" s="117"/>
      <c r="I310" s="118"/>
      <c r="J310" s="119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11"/>
      <c r="FG310" s="11"/>
      <c r="FH310" s="11"/>
      <c r="FI310" s="11"/>
      <c r="FJ310" s="11"/>
      <c r="FK310" s="11"/>
      <c r="FL310" s="11"/>
      <c r="FM310" s="11"/>
      <c r="FN310" s="11"/>
      <c r="FO310" s="11"/>
      <c r="FP310" s="11"/>
      <c r="FQ310" s="11"/>
      <c r="FR310" s="11"/>
      <c r="FS310" s="11"/>
      <c r="FT310" s="11"/>
      <c r="FU310" s="11"/>
      <c r="FV310" s="11"/>
      <c r="FW310" s="11"/>
      <c r="FX310" s="11"/>
      <c r="FY310" s="11"/>
      <c r="FZ310" s="11"/>
      <c r="GA310" s="11"/>
      <c r="GB310" s="11"/>
      <c r="GC310" s="11"/>
      <c r="GD310" s="11"/>
    </row>
    <row r="311" spans="1:186" s="12" customFormat="1" ht="11.1" customHeight="1" x14ac:dyDescent="0.2">
      <c r="A311" s="115" t="s">
        <v>4</v>
      </c>
      <c r="B311" s="116"/>
      <c r="C311" s="10">
        <f t="shared" si="118"/>
        <v>0</v>
      </c>
      <c r="D311" s="10"/>
      <c r="E311" s="10"/>
      <c r="F311" s="10"/>
      <c r="G311" s="117"/>
      <c r="H311" s="117"/>
      <c r="I311" s="118"/>
      <c r="J311" s="119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  <c r="GD311" s="11"/>
    </row>
    <row r="312" spans="1:186" s="12" customFormat="1" ht="11.1" customHeight="1" x14ac:dyDescent="0.2">
      <c r="A312" s="115" t="s">
        <v>28</v>
      </c>
      <c r="B312" s="116"/>
      <c r="C312" s="10">
        <f t="shared" si="118"/>
        <v>0</v>
      </c>
      <c r="D312" s="10"/>
      <c r="E312" s="10"/>
      <c r="F312" s="10"/>
      <c r="G312" s="117"/>
      <c r="H312" s="117"/>
      <c r="I312" s="118"/>
      <c r="J312" s="119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11"/>
      <c r="FG312" s="11"/>
      <c r="FH312" s="11"/>
      <c r="FI312" s="11"/>
      <c r="FJ312" s="11"/>
      <c r="FK312" s="11"/>
      <c r="FL312" s="11"/>
      <c r="FM312" s="11"/>
      <c r="FN312" s="11"/>
      <c r="FO312" s="11"/>
      <c r="FP312" s="11"/>
      <c r="FQ312" s="11"/>
      <c r="FR312" s="11"/>
      <c r="FS312" s="11"/>
      <c r="FT312" s="11"/>
      <c r="FU312" s="11"/>
      <c r="FV312" s="11"/>
      <c r="FW312" s="11"/>
      <c r="FX312" s="11"/>
      <c r="FY312" s="11"/>
      <c r="FZ312" s="11"/>
      <c r="GA312" s="11"/>
      <c r="GB312" s="11"/>
      <c r="GC312" s="11"/>
      <c r="GD312" s="11"/>
    </row>
    <row r="313" spans="1:186" s="12" customFormat="1" ht="11.1" customHeight="1" x14ac:dyDescent="0.2">
      <c r="A313" s="115" t="s">
        <v>29</v>
      </c>
      <c r="B313" s="116"/>
      <c r="C313" s="10">
        <f t="shared" si="118"/>
        <v>0</v>
      </c>
      <c r="D313" s="10"/>
      <c r="E313" s="10"/>
      <c r="F313" s="10"/>
      <c r="G313" s="117"/>
      <c r="H313" s="117"/>
      <c r="I313" s="118"/>
      <c r="J313" s="119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  <c r="GD313" s="11"/>
    </row>
    <row r="314" spans="1:186" s="12" customFormat="1" ht="19.5" x14ac:dyDescent="0.2">
      <c r="A314" s="26" t="s">
        <v>34</v>
      </c>
      <c r="B314" s="116" t="s">
        <v>187</v>
      </c>
      <c r="C314" s="116"/>
      <c r="D314" s="116"/>
      <c r="E314" s="116"/>
      <c r="F314" s="116"/>
      <c r="G314" s="84"/>
      <c r="H314" s="27" t="s">
        <v>71</v>
      </c>
      <c r="I314" s="27" t="s">
        <v>71</v>
      </c>
      <c r="J314" s="99">
        <v>44043</v>
      </c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11"/>
      <c r="FG314" s="11"/>
      <c r="FH314" s="11"/>
      <c r="FI314" s="11"/>
      <c r="FJ314" s="11"/>
      <c r="FK314" s="11"/>
      <c r="FL314" s="11"/>
      <c r="FM314" s="11"/>
      <c r="FN314" s="11"/>
      <c r="FO314" s="11"/>
      <c r="FP314" s="11"/>
      <c r="FQ314" s="11"/>
      <c r="FR314" s="11"/>
      <c r="FS314" s="11"/>
      <c r="FT314" s="11"/>
      <c r="FU314" s="11"/>
      <c r="FV314" s="11"/>
      <c r="FW314" s="11"/>
      <c r="FX314" s="11"/>
      <c r="FY314" s="11"/>
      <c r="FZ314" s="11"/>
      <c r="GA314" s="11"/>
      <c r="GB314" s="11"/>
      <c r="GC314" s="11"/>
      <c r="GD314" s="11"/>
    </row>
    <row r="315" spans="1:186" s="9" customFormat="1" ht="19.5" x14ac:dyDescent="0.15">
      <c r="A315" s="7" t="s">
        <v>163</v>
      </c>
      <c r="B315" s="113" t="s">
        <v>167</v>
      </c>
      <c r="C315" s="113"/>
      <c r="D315" s="113"/>
      <c r="E315" s="113"/>
      <c r="F315" s="113"/>
      <c r="G315" s="113"/>
      <c r="H315" s="113"/>
      <c r="I315" s="113"/>
      <c r="J315" s="114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  <c r="FY315" s="8"/>
      <c r="FZ315" s="8"/>
      <c r="GA315" s="8"/>
      <c r="GB315" s="8"/>
      <c r="GC315" s="8"/>
      <c r="GD315" s="8"/>
    </row>
    <row r="316" spans="1:186" s="12" customFormat="1" ht="9.75" customHeight="1" x14ac:dyDescent="0.2">
      <c r="A316" s="115" t="s">
        <v>5</v>
      </c>
      <c r="B316" s="116"/>
      <c r="C316" s="10">
        <f t="shared" ref="C316:C322" si="119">SUM(D316,E316,F316)</f>
        <v>0</v>
      </c>
      <c r="D316" s="10">
        <f t="shared" ref="D316:E316" si="120">SUM(D317:D322)</f>
        <v>0</v>
      </c>
      <c r="E316" s="10">
        <f t="shared" si="120"/>
        <v>0</v>
      </c>
      <c r="F316" s="10">
        <f t="shared" ref="F316" si="121">SUM(F317:F322)</f>
        <v>0</v>
      </c>
      <c r="G316" s="117" t="s">
        <v>227</v>
      </c>
      <c r="H316" s="68"/>
      <c r="I316" s="118">
        <v>43831</v>
      </c>
      <c r="J316" s="119">
        <v>44926</v>
      </c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11"/>
      <c r="FG316" s="11"/>
      <c r="FH316" s="11"/>
      <c r="FI316" s="11"/>
      <c r="FJ316" s="11"/>
      <c r="FK316" s="11"/>
      <c r="FL316" s="11"/>
      <c r="FM316" s="11"/>
      <c r="FN316" s="11"/>
      <c r="FO316" s="11"/>
      <c r="FP316" s="11"/>
      <c r="FQ316" s="11"/>
      <c r="FR316" s="11"/>
      <c r="FS316" s="11"/>
      <c r="FT316" s="11"/>
      <c r="FU316" s="11"/>
      <c r="FV316" s="11"/>
      <c r="FW316" s="11"/>
      <c r="FX316" s="11"/>
      <c r="FY316" s="11"/>
      <c r="FZ316" s="11"/>
      <c r="GA316" s="11"/>
      <c r="GB316" s="11"/>
      <c r="GC316" s="11"/>
      <c r="GD316" s="11"/>
    </row>
    <row r="317" spans="1:186" s="12" customFormat="1" ht="11.1" customHeight="1" x14ac:dyDescent="0.2">
      <c r="A317" s="115" t="s">
        <v>1</v>
      </c>
      <c r="B317" s="116"/>
      <c r="C317" s="10">
        <f t="shared" si="119"/>
        <v>0</v>
      </c>
      <c r="D317" s="16"/>
      <c r="E317" s="16"/>
      <c r="F317" s="16"/>
      <c r="G317" s="117"/>
      <c r="H317" s="68"/>
      <c r="I317" s="118"/>
      <c r="J317" s="119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  <c r="GD317" s="11"/>
    </row>
    <row r="318" spans="1:186" s="12" customFormat="1" ht="11.1" customHeight="1" x14ac:dyDescent="0.2">
      <c r="A318" s="115" t="s">
        <v>2</v>
      </c>
      <c r="B318" s="116"/>
      <c r="C318" s="10">
        <f t="shared" si="119"/>
        <v>0</v>
      </c>
      <c r="D318" s="16"/>
      <c r="E318" s="16"/>
      <c r="F318" s="16"/>
      <c r="G318" s="117"/>
      <c r="H318" s="68"/>
      <c r="I318" s="118"/>
      <c r="J318" s="119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11"/>
      <c r="FG318" s="11"/>
      <c r="FH318" s="11"/>
      <c r="FI318" s="11"/>
      <c r="FJ318" s="11"/>
      <c r="FK318" s="11"/>
      <c r="FL318" s="11"/>
      <c r="FM318" s="11"/>
      <c r="FN318" s="11"/>
      <c r="FO318" s="11"/>
      <c r="FP318" s="11"/>
      <c r="FQ318" s="11"/>
      <c r="FR318" s="11"/>
      <c r="FS318" s="11"/>
      <c r="FT318" s="11"/>
      <c r="FU318" s="11"/>
      <c r="FV318" s="11"/>
      <c r="FW318" s="11"/>
      <c r="FX318" s="11"/>
      <c r="FY318" s="11"/>
      <c r="FZ318" s="11"/>
      <c r="GA318" s="11"/>
      <c r="GB318" s="11"/>
      <c r="GC318" s="11"/>
      <c r="GD318" s="11"/>
    </row>
    <row r="319" spans="1:186" s="12" customFormat="1" ht="11.1" customHeight="1" x14ac:dyDescent="0.2">
      <c r="A319" s="115" t="s">
        <v>3</v>
      </c>
      <c r="B319" s="116"/>
      <c r="C319" s="10">
        <f t="shared" si="119"/>
        <v>0</v>
      </c>
      <c r="D319" s="16"/>
      <c r="E319" s="16"/>
      <c r="F319" s="16"/>
      <c r="G319" s="117"/>
      <c r="H319" s="68"/>
      <c r="I319" s="118"/>
      <c r="J319" s="119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11"/>
      <c r="FG319" s="11"/>
      <c r="FH319" s="11"/>
      <c r="FI319" s="11"/>
      <c r="FJ319" s="11"/>
      <c r="FK319" s="11"/>
      <c r="FL319" s="11"/>
      <c r="FM319" s="11"/>
      <c r="FN319" s="11"/>
      <c r="FO319" s="11"/>
      <c r="FP319" s="11"/>
      <c r="FQ319" s="11"/>
      <c r="FR319" s="11"/>
      <c r="FS319" s="11"/>
      <c r="FT319" s="11"/>
      <c r="FU319" s="11"/>
      <c r="FV319" s="11"/>
      <c r="FW319" s="11"/>
      <c r="FX319" s="11"/>
      <c r="FY319" s="11"/>
      <c r="FZ319" s="11"/>
      <c r="GA319" s="11"/>
      <c r="GB319" s="11"/>
      <c r="GC319" s="11"/>
      <c r="GD319" s="11"/>
    </row>
    <row r="320" spans="1:186" s="12" customFormat="1" ht="11.1" customHeight="1" x14ac:dyDescent="0.2">
      <c r="A320" s="115" t="s">
        <v>4</v>
      </c>
      <c r="B320" s="116"/>
      <c r="C320" s="10">
        <f t="shared" si="119"/>
        <v>0</v>
      </c>
      <c r="D320" s="16"/>
      <c r="E320" s="16"/>
      <c r="F320" s="16"/>
      <c r="G320" s="117"/>
      <c r="H320" s="68"/>
      <c r="I320" s="118"/>
      <c r="J320" s="119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  <c r="GD320" s="11"/>
    </row>
    <row r="321" spans="1:186" s="12" customFormat="1" ht="11.1" customHeight="1" x14ac:dyDescent="0.2">
      <c r="A321" s="115" t="s">
        <v>28</v>
      </c>
      <c r="B321" s="116"/>
      <c r="C321" s="10">
        <f t="shared" si="119"/>
        <v>0</v>
      </c>
      <c r="D321" s="16"/>
      <c r="E321" s="16"/>
      <c r="F321" s="16"/>
      <c r="G321" s="117"/>
      <c r="H321" s="68"/>
      <c r="I321" s="118"/>
      <c r="J321" s="119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11"/>
      <c r="FG321" s="11"/>
      <c r="FH321" s="11"/>
      <c r="FI321" s="11"/>
      <c r="FJ321" s="11"/>
      <c r="FK321" s="11"/>
      <c r="FL321" s="11"/>
      <c r="FM321" s="11"/>
      <c r="FN321" s="11"/>
      <c r="FO321" s="11"/>
      <c r="FP321" s="11"/>
      <c r="FQ321" s="11"/>
      <c r="FR321" s="11"/>
      <c r="FS321" s="11"/>
      <c r="FT321" s="11"/>
      <c r="FU321" s="11"/>
      <c r="FV321" s="11"/>
      <c r="FW321" s="11"/>
      <c r="FX321" s="11"/>
      <c r="FY321" s="11"/>
      <c r="FZ321" s="11"/>
      <c r="GA321" s="11"/>
      <c r="GB321" s="11"/>
      <c r="GC321" s="11"/>
      <c r="GD321" s="11"/>
    </row>
    <row r="322" spans="1:186" s="12" customFormat="1" ht="11.1" customHeight="1" x14ac:dyDescent="0.2">
      <c r="A322" s="133" t="s">
        <v>29</v>
      </c>
      <c r="B322" s="128"/>
      <c r="C322" s="10">
        <f t="shared" si="119"/>
        <v>0</v>
      </c>
      <c r="D322" s="16"/>
      <c r="E322" s="16"/>
      <c r="F322" s="16"/>
      <c r="G322" s="127"/>
      <c r="H322" s="68"/>
      <c r="I322" s="131"/>
      <c r="J322" s="132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  <c r="FW322" s="11"/>
      <c r="FX322" s="11"/>
      <c r="FY322" s="11"/>
      <c r="FZ322" s="11"/>
      <c r="GA322" s="11"/>
      <c r="GB322" s="11"/>
      <c r="GC322" s="11"/>
      <c r="GD322" s="11"/>
    </row>
    <row r="323" spans="1:186" s="9" customFormat="1" ht="19.5" x14ac:dyDescent="0.15">
      <c r="A323" s="7" t="s">
        <v>164</v>
      </c>
      <c r="B323" s="113" t="s">
        <v>168</v>
      </c>
      <c r="C323" s="113"/>
      <c r="D323" s="113"/>
      <c r="E323" s="113"/>
      <c r="F323" s="113"/>
      <c r="G323" s="113"/>
      <c r="H323" s="113"/>
      <c r="I323" s="113"/>
      <c r="J323" s="114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  <c r="FY323" s="8"/>
      <c r="FZ323" s="8"/>
      <c r="GA323" s="8"/>
      <c r="GB323" s="8"/>
      <c r="GC323" s="8"/>
      <c r="GD323" s="8"/>
    </row>
    <row r="324" spans="1:186" s="12" customFormat="1" ht="9.75" customHeight="1" x14ac:dyDescent="0.2">
      <c r="A324" s="115" t="s">
        <v>5</v>
      </c>
      <c r="B324" s="116"/>
      <c r="C324" s="10">
        <f t="shared" ref="C324:C330" si="122">SUM(D324,E324,F324)</f>
        <v>22959.800000000003</v>
      </c>
      <c r="D324" s="10">
        <f t="shared" ref="D324:D330" si="123">SUM(D332,D342,D350,D359,D367)</f>
        <v>22959.800000000003</v>
      </c>
      <c r="E324" s="10">
        <f t="shared" ref="E324:F324" si="124">SUM(E332,E342,E350,E359,E367)</f>
        <v>0</v>
      </c>
      <c r="F324" s="10">
        <f t="shared" si="124"/>
        <v>0</v>
      </c>
      <c r="G324" s="117" t="s">
        <v>227</v>
      </c>
      <c r="H324" s="117"/>
      <c r="I324" s="118">
        <v>43831</v>
      </c>
      <c r="J324" s="119">
        <v>44196</v>
      </c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11"/>
      <c r="FG324" s="11"/>
      <c r="FH324" s="11"/>
      <c r="FI324" s="11"/>
      <c r="FJ324" s="11"/>
      <c r="FK324" s="11"/>
      <c r="FL324" s="11"/>
      <c r="FM324" s="11"/>
      <c r="FN324" s="11"/>
      <c r="FO324" s="11"/>
      <c r="FP324" s="11"/>
      <c r="FQ324" s="11"/>
      <c r="FR324" s="11"/>
      <c r="FS324" s="11"/>
      <c r="FT324" s="11"/>
      <c r="FU324" s="11"/>
      <c r="FV324" s="11"/>
      <c r="FW324" s="11"/>
      <c r="FX324" s="11"/>
      <c r="FY324" s="11"/>
      <c r="FZ324" s="11"/>
      <c r="GA324" s="11"/>
      <c r="GB324" s="11"/>
      <c r="GC324" s="11"/>
      <c r="GD324" s="11"/>
    </row>
    <row r="325" spans="1:186" s="12" customFormat="1" ht="11.1" customHeight="1" x14ac:dyDescent="0.2">
      <c r="A325" s="115" t="s">
        <v>1</v>
      </c>
      <c r="B325" s="116"/>
      <c r="C325" s="10">
        <f t="shared" si="122"/>
        <v>12523.8</v>
      </c>
      <c r="D325" s="10">
        <f t="shared" si="123"/>
        <v>12523.8</v>
      </c>
      <c r="E325" s="16">
        <f t="shared" ref="E325:F330" si="125">SUM(E333,E343,E351,E360,E368)</f>
        <v>0</v>
      </c>
      <c r="F325" s="16">
        <f t="shared" si="125"/>
        <v>0</v>
      </c>
      <c r="G325" s="117"/>
      <c r="H325" s="117"/>
      <c r="I325" s="118"/>
      <c r="J325" s="119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11"/>
      <c r="FG325" s="11"/>
      <c r="FH325" s="11"/>
      <c r="FI325" s="11"/>
      <c r="FJ325" s="11"/>
      <c r="FK325" s="11"/>
      <c r="FL325" s="11"/>
      <c r="FM325" s="11"/>
      <c r="FN325" s="11"/>
      <c r="FO325" s="11"/>
      <c r="FP325" s="11"/>
      <c r="FQ325" s="11"/>
      <c r="FR325" s="11"/>
      <c r="FS325" s="11"/>
      <c r="FT325" s="11"/>
      <c r="FU325" s="11"/>
      <c r="FV325" s="11"/>
      <c r="FW325" s="11"/>
      <c r="FX325" s="11"/>
      <c r="FY325" s="11"/>
      <c r="FZ325" s="11"/>
      <c r="GA325" s="11"/>
      <c r="GB325" s="11"/>
      <c r="GC325" s="11"/>
      <c r="GD325" s="11"/>
    </row>
    <row r="326" spans="1:186" s="12" customFormat="1" ht="11.1" customHeight="1" x14ac:dyDescent="0.2">
      <c r="A326" s="115" t="s">
        <v>2</v>
      </c>
      <c r="B326" s="116"/>
      <c r="C326" s="10">
        <f t="shared" si="122"/>
        <v>10436</v>
      </c>
      <c r="D326" s="16">
        <f t="shared" si="123"/>
        <v>10436</v>
      </c>
      <c r="E326" s="16">
        <f t="shared" si="125"/>
        <v>0</v>
      </c>
      <c r="F326" s="16">
        <f t="shared" si="125"/>
        <v>0</v>
      </c>
      <c r="G326" s="117"/>
      <c r="H326" s="117"/>
      <c r="I326" s="118"/>
      <c r="J326" s="119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11"/>
      <c r="FG326" s="11"/>
      <c r="FH326" s="11"/>
      <c r="FI326" s="11"/>
      <c r="FJ326" s="11"/>
      <c r="FK326" s="11"/>
      <c r="FL326" s="11"/>
      <c r="FM326" s="11"/>
      <c r="FN326" s="11"/>
      <c r="FO326" s="11"/>
      <c r="FP326" s="11"/>
      <c r="FQ326" s="11"/>
      <c r="FR326" s="11"/>
      <c r="FS326" s="11"/>
      <c r="FT326" s="11"/>
      <c r="FU326" s="11"/>
      <c r="FV326" s="11"/>
      <c r="FW326" s="11"/>
      <c r="FX326" s="11"/>
      <c r="FY326" s="11"/>
      <c r="FZ326" s="11"/>
      <c r="GA326" s="11"/>
      <c r="GB326" s="11"/>
      <c r="GC326" s="11"/>
      <c r="GD326" s="11"/>
    </row>
    <row r="327" spans="1:186" s="12" customFormat="1" ht="11.1" customHeight="1" x14ac:dyDescent="0.2">
      <c r="A327" s="115" t="s">
        <v>3</v>
      </c>
      <c r="B327" s="116"/>
      <c r="C327" s="10">
        <f t="shared" si="122"/>
        <v>0</v>
      </c>
      <c r="D327" s="16">
        <f t="shared" si="123"/>
        <v>0</v>
      </c>
      <c r="E327" s="16">
        <f t="shared" si="125"/>
        <v>0</v>
      </c>
      <c r="F327" s="16">
        <f t="shared" si="125"/>
        <v>0</v>
      </c>
      <c r="G327" s="117"/>
      <c r="H327" s="117"/>
      <c r="I327" s="118"/>
      <c r="J327" s="119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11"/>
      <c r="FG327" s="11"/>
      <c r="FH327" s="11"/>
      <c r="FI327" s="11"/>
      <c r="FJ327" s="11"/>
      <c r="FK327" s="11"/>
      <c r="FL327" s="11"/>
      <c r="FM327" s="11"/>
      <c r="FN327" s="11"/>
      <c r="FO327" s="11"/>
      <c r="FP327" s="11"/>
      <c r="FQ327" s="11"/>
      <c r="FR327" s="11"/>
      <c r="FS327" s="11"/>
      <c r="FT327" s="11"/>
      <c r="FU327" s="11"/>
      <c r="FV327" s="11"/>
      <c r="FW327" s="11"/>
      <c r="FX327" s="11"/>
      <c r="FY327" s="11"/>
      <c r="FZ327" s="11"/>
      <c r="GA327" s="11"/>
      <c r="GB327" s="11"/>
      <c r="GC327" s="11"/>
      <c r="GD327" s="11"/>
    </row>
    <row r="328" spans="1:186" s="12" customFormat="1" ht="11.1" customHeight="1" x14ac:dyDescent="0.2">
      <c r="A328" s="115" t="s">
        <v>4</v>
      </c>
      <c r="B328" s="116"/>
      <c r="C328" s="10">
        <f t="shared" si="122"/>
        <v>0</v>
      </c>
      <c r="D328" s="16">
        <f t="shared" si="123"/>
        <v>0</v>
      </c>
      <c r="E328" s="16">
        <f t="shared" si="125"/>
        <v>0</v>
      </c>
      <c r="F328" s="16">
        <f t="shared" si="125"/>
        <v>0</v>
      </c>
      <c r="G328" s="117"/>
      <c r="H328" s="117"/>
      <c r="I328" s="118"/>
      <c r="J328" s="119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11"/>
      <c r="FG328" s="11"/>
      <c r="FH328" s="11"/>
      <c r="FI328" s="11"/>
      <c r="FJ328" s="11"/>
      <c r="FK328" s="11"/>
      <c r="FL328" s="11"/>
      <c r="FM328" s="11"/>
      <c r="FN328" s="11"/>
      <c r="FO328" s="11"/>
      <c r="FP328" s="11"/>
      <c r="FQ328" s="11"/>
      <c r="FR328" s="11"/>
      <c r="FS328" s="11"/>
      <c r="FT328" s="11"/>
      <c r="FU328" s="11"/>
      <c r="FV328" s="11"/>
      <c r="FW328" s="11"/>
      <c r="FX328" s="11"/>
      <c r="FY328" s="11"/>
      <c r="FZ328" s="11"/>
      <c r="GA328" s="11"/>
      <c r="GB328" s="11"/>
      <c r="GC328" s="11"/>
      <c r="GD328" s="11"/>
    </row>
    <row r="329" spans="1:186" s="12" customFormat="1" ht="11.1" customHeight="1" x14ac:dyDescent="0.2">
      <c r="A329" s="115" t="s">
        <v>28</v>
      </c>
      <c r="B329" s="116"/>
      <c r="C329" s="10">
        <f t="shared" si="122"/>
        <v>0</v>
      </c>
      <c r="D329" s="16">
        <f t="shared" si="123"/>
        <v>0</v>
      </c>
      <c r="E329" s="16">
        <f t="shared" si="125"/>
        <v>0</v>
      </c>
      <c r="F329" s="16">
        <f t="shared" si="125"/>
        <v>0</v>
      </c>
      <c r="G329" s="117"/>
      <c r="H329" s="117"/>
      <c r="I329" s="118"/>
      <c r="J329" s="119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11"/>
      <c r="FG329" s="11"/>
      <c r="FH329" s="11"/>
      <c r="FI329" s="11"/>
      <c r="FJ329" s="11"/>
      <c r="FK329" s="11"/>
      <c r="FL329" s="11"/>
      <c r="FM329" s="11"/>
      <c r="FN329" s="11"/>
      <c r="FO329" s="11"/>
      <c r="FP329" s="11"/>
      <c r="FQ329" s="11"/>
      <c r="FR329" s="11"/>
      <c r="FS329" s="11"/>
      <c r="FT329" s="11"/>
      <c r="FU329" s="11"/>
      <c r="FV329" s="11"/>
      <c r="FW329" s="11"/>
      <c r="FX329" s="11"/>
      <c r="FY329" s="11"/>
      <c r="FZ329" s="11"/>
      <c r="GA329" s="11"/>
      <c r="GB329" s="11"/>
      <c r="GC329" s="11"/>
      <c r="GD329" s="11"/>
    </row>
    <row r="330" spans="1:186" s="12" customFormat="1" ht="9.75" x14ac:dyDescent="0.2">
      <c r="A330" s="133" t="s">
        <v>29</v>
      </c>
      <c r="B330" s="128"/>
      <c r="C330" s="10">
        <f t="shared" si="122"/>
        <v>0</v>
      </c>
      <c r="D330" s="16">
        <f t="shared" si="123"/>
        <v>0</v>
      </c>
      <c r="E330" s="16">
        <f t="shared" si="125"/>
        <v>0</v>
      </c>
      <c r="F330" s="16">
        <f t="shared" si="125"/>
        <v>0</v>
      </c>
      <c r="G330" s="127"/>
      <c r="H330" s="127"/>
      <c r="I330" s="131"/>
      <c r="J330" s="132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11"/>
      <c r="FG330" s="11"/>
      <c r="FH330" s="11"/>
      <c r="FI330" s="11"/>
      <c r="FJ330" s="11"/>
      <c r="FK330" s="11"/>
      <c r="FL330" s="11"/>
      <c r="FM330" s="11"/>
      <c r="FN330" s="11"/>
      <c r="FO330" s="11"/>
      <c r="FP330" s="11"/>
      <c r="FQ330" s="11"/>
      <c r="FR330" s="11"/>
      <c r="FS330" s="11"/>
      <c r="FT330" s="11"/>
      <c r="FU330" s="11"/>
      <c r="FV330" s="11"/>
      <c r="FW330" s="11"/>
      <c r="FX330" s="11"/>
      <c r="FY330" s="11"/>
      <c r="FZ330" s="11"/>
      <c r="GA330" s="11"/>
      <c r="GB330" s="11"/>
      <c r="GC330" s="11"/>
      <c r="GD330" s="11"/>
    </row>
    <row r="331" spans="1:186" s="12" customFormat="1" ht="19.5" x14ac:dyDescent="0.15">
      <c r="A331" s="7" t="s">
        <v>172</v>
      </c>
      <c r="B331" s="113" t="s">
        <v>173</v>
      </c>
      <c r="C331" s="113"/>
      <c r="D331" s="113"/>
      <c r="E331" s="113"/>
      <c r="F331" s="113"/>
      <c r="G331" s="113"/>
      <c r="H331" s="113"/>
      <c r="I331" s="113"/>
      <c r="J331" s="114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  <c r="GD331" s="11"/>
    </row>
    <row r="332" spans="1:186" s="12" customFormat="1" ht="9.75" customHeight="1" x14ac:dyDescent="0.2">
      <c r="A332" s="115" t="s">
        <v>5</v>
      </c>
      <c r="B332" s="116"/>
      <c r="C332" s="10">
        <f t="shared" ref="C332:C338" si="126">SUM(D332,E332,F332)</f>
        <v>9957.0686900000001</v>
      </c>
      <c r="D332" s="45">
        <f t="shared" ref="D332:E332" si="127">SUM(D333:D338)</f>
        <v>9957.0686900000001</v>
      </c>
      <c r="E332" s="45">
        <f t="shared" si="127"/>
        <v>0</v>
      </c>
      <c r="F332" s="45">
        <f t="shared" ref="F332" si="128">SUM(F333:F338)</f>
        <v>0</v>
      </c>
      <c r="G332" s="117" t="s">
        <v>228</v>
      </c>
      <c r="H332" s="117" t="s">
        <v>25</v>
      </c>
      <c r="I332" s="118">
        <v>43831</v>
      </c>
      <c r="J332" s="119">
        <v>44196</v>
      </c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  <c r="GD332" s="11"/>
    </row>
    <row r="333" spans="1:186" s="12" customFormat="1" ht="9.75" x14ac:dyDescent="0.2">
      <c r="A333" s="115" t="s">
        <v>1</v>
      </c>
      <c r="B333" s="116"/>
      <c r="C333" s="10">
        <f t="shared" si="126"/>
        <v>0</v>
      </c>
      <c r="D333" s="10"/>
      <c r="E333" s="10"/>
      <c r="F333" s="10"/>
      <c r="G333" s="117"/>
      <c r="H333" s="117"/>
      <c r="I333" s="118"/>
      <c r="J333" s="119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  <c r="EZ333" s="11"/>
      <c r="FA333" s="11"/>
      <c r="FB333" s="11"/>
      <c r="FC333" s="11"/>
      <c r="FD333" s="11"/>
      <c r="FE333" s="11"/>
      <c r="FF333" s="11"/>
      <c r="FG333" s="11"/>
      <c r="FH333" s="11"/>
      <c r="FI333" s="11"/>
      <c r="FJ333" s="11"/>
      <c r="FK333" s="11"/>
      <c r="FL333" s="11"/>
      <c r="FM333" s="11"/>
      <c r="FN333" s="11"/>
      <c r="FO333" s="11"/>
      <c r="FP333" s="11"/>
      <c r="FQ333" s="11"/>
      <c r="FR333" s="11"/>
      <c r="FS333" s="11"/>
      <c r="FT333" s="11"/>
      <c r="FU333" s="11"/>
      <c r="FV333" s="11"/>
      <c r="FW333" s="11"/>
      <c r="FX333" s="11"/>
      <c r="FY333" s="11"/>
      <c r="FZ333" s="11"/>
      <c r="GA333" s="11"/>
      <c r="GB333" s="11"/>
      <c r="GC333" s="11"/>
      <c r="GD333" s="11"/>
    </row>
    <row r="334" spans="1:186" s="12" customFormat="1" ht="9.75" x14ac:dyDescent="0.2">
      <c r="A334" s="115" t="s">
        <v>2</v>
      </c>
      <c r="B334" s="116"/>
      <c r="C334" s="10">
        <f t="shared" si="126"/>
        <v>9957.0686900000001</v>
      </c>
      <c r="D334" s="10">
        <f>10000-42.93131</f>
        <v>9957.0686900000001</v>
      </c>
      <c r="E334" s="10"/>
      <c r="F334" s="10"/>
      <c r="G334" s="117"/>
      <c r="H334" s="117"/>
      <c r="I334" s="118"/>
      <c r="J334" s="119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  <c r="EZ334" s="11"/>
      <c r="FA334" s="11"/>
      <c r="FB334" s="11"/>
      <c r="FC334" s="11"/>
      <c r="FD334" s="11"/>
      <c r="FE334" s="11"/>
      <c r="FF334" s="11"/>
      <c r="FG334" s="11"/>
      <c r="FH334" s="11"/>
      <c r="FI334" s="11"/>
      <c r="FJ334" s="11"/>
      <c r="FK334" s="11"/>
      <c r="FL334" s="11"/>
      <c r="FM334" s="11"/>
      <c r="FN334" s="11"/>
      <c r="FO334" s="11"/>
      <c r="FP334" s="11"/>
      <c r="FQ334" s="11"/>
      <c r="FR334" s="11"/>
      <c r="FS334" s="11"/>
      <c r="FT334" s="11"/>
      <c r="FU334" s="11"/>
      <c r="FV334" s="11"/>
      <c r="FW334" s="11"/>
      <c r="FX334" s="11"/>
      <c r="FY334" s="11"/>
      <c r="FZ334" s="11"/>
      <c r="GA334" s="11"/>
      <c r="GB334" s="11"/>
      <c r="GC334" s="11"/>
      <c r="GD334" s="11"/>
    </row>
    <row r="335" spans="1:186" s="12" customFormat="1" ht="9.75" x14ac:dyDescent="0.2">
      <c r="A335" s="115" t="s">
        <v>3</v>
      </c>
      <c r="B335" s="116"/>
      <c r="C335" s="10">
        <f t="shared" si="126"/>
        <v>0</v>
      </c>
      <c r="D335" s="10"/>
      <c r="E335" s="10"/>
      <c r="F335" s="10"/>
      <c r="G335" s="117"/>
      <c r="H335" s="117"/>
      <c r="I335" s="118"/>
      <c r="J335" s="119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  <c r="EZ335" s="11"/>
      <c r="FA335" s="11"/>
      <c r="FB335" s="11"/>
      <c r="FC335" s="11"/>
      <c r="FD335" s="11"/>
      <c r="FE335" s="11"/>
      <c r="FF335" s="11"/>
      <c r="FG335" s="11"/>
      <c r="FH335" s="11"/>
      <c r="FI335" s="11"/>
      <c r="FJ335" s="11"/>
      <c r="FK335" s="11"/>
      <c r="FL335" s="11"/>
      <c r="FM335" s="11"/>
      <c r="FN335" s="11"/>
      <c r="FO335" s="11"/>
      <c r="FP335" s="11"/>
      <c r="FQ335" s="11"/>
      <c r="FR335" s="11"/>
      <c r="FS335" s="11"/>
      <c r="FT335" s="11"/>
      <c r="FU335" s="11"/>
      <c r="FV335" s="11"/>
      <c r="FW335" s="11"/>
      <c r="FX335" s="11"/>
      <c r="FY335" s="11"/>
      <c r="FZ335" s="11"/>
      <c r="GA335" s="11"/>
      <c r="GB335" s="11"/>
      <c r="GC335" s="11"/>
      <c r="GD335" s="11"/>
    </row>
    <row r="336" spans="1:186" s="12" customFormat="1" ht="9.75" x14ac:dyDescent="0.2">
      <c r="A336" s="115" t="s">
        <v>4</v>
      </c>
      <c r="B336" s="116"/>
      <c r="C336" s="10">
        <f t="shared" si="126"/>
        <v>0</v>
      </c>
      <c r="D336" s="10"/>
      <c r="E336" s="10"/>
      <c r="F336" s="10"/>
      <c r="G336" s="117"/>
      <c r="H336" s="117"/>
      <c r="I336" s="118"/>
      <c r="J336" s="119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  <c r="GD336" s="11"/>
    </row>
    <row r="337" spans="1:186" s="12" customFormat="1" ht="9.75" x14ac:dyDescent="0.2">
      <c r="A337" s="115" t="s">
        <v>28</v>
      </c>
      <c r="B337" s="116"/>
      <c r="C337" s="10">
        <f t="shared" si="126"/>
        <v>0</v>
      </c>
      <c r="D337" s="10"/>
      <c r="E337" s="10"/>
      <c r="F337" s="10"/>
      <c r="G337" s="117"/>
      <c r="H337" s="117"/>
      <c r="I337" s="118"/>
      <c r="J337" s="119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  <c r="EZ337" s="11"/>
      <c r="FA337" s="11"/>
      <c r="FB337" s="11"/>
      <c r="FC337" s="11"/>
      <c r="FD337" s="11"/>
      <c r="FE337" s="11"/>
      <c r="FF337" s="11"/>
      <c r="FG337" s="11"/>
      <c r="FH337" s="11"/>
      <c r="FI337" s="11"/>
      <c r="FJ337" s="11"/>
      <c r="FK337" s="11"/>
      <c r="FL337" s="11"/>
      <c r="FM337" s="11"/>
      <c r="FN337" s="11"/>
      <c r="FO337" s="11"/>
      <c r="FP337" s="11"/>
      <c r="FQ337" s="11"/>
      <c r="FR337" s="11"/>
      <c r="FS337" s="11"/>
      <c r="FT337" s="11"/>
      <c r="FU337" s="11"/>
      <c r="FV337" s="11"/>
      <c r="FW337" s="11"/>
      <c r="FX337" s="11"/>
      <c r="FY337" s="11"/>
      <c r="FZ337" s="11"/>
      <c r="GA337" s="11"/>
      <c r="GB337" s="11"/>
      <c r="GC337" s="11"/>
      <c r="GD337" s="11"/>
    </row>
    <row r="338" spans="1:186" s="12" customFormat="1" ht="73.5" customHeight="1" x14ac:dyDescent="0.2">
      <c r="A338" s="115" t="s">
        <v>29</v>
      </c>
      <c r="B338" s="116"/>
      <c r="C338" s="10">
        <f t="shared" si="126"/>
        <v>0</v>
      </c>
      <c r="D338" s="10"/>
      <c r="E338" s="10"/>
      <c r="F338" s="10"/>
      <c r="G338" s="127"/>
      <c r="H338" s="117"/>
      <c r="I338" s="118"/>
      <c r="J338" s="119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  <c r="EZ338" s="11"/>
      <c r="FA338" s="11"/>
      <c r="FB338" s="11"/>
      <c r="FC338" s="11"/>
      <c r="FD338" s="11"/>
      <c r="FE338" s="11"/>
      <c r="FF338" s="11"/>
      <c r="FG338" s="11"/>
      <c r="FH338" s="11"/>
      <c r="FI338" s="11"/>
      <c r="FJ338" s="11"/>
      <c r="FK338" s="11"/>
      <c r="FL338" s="11"/>
      <c r="FM338" s="11"/>
      <c r="FN338" s="11"/>
      <c r="FO338" s="11"/>
      <c r="FP338" s="11"/>
      <c r="FQ338" s="11"/>
      <c r="FR338" s="11"/>
      <c r="FS338" s="11"/>
      <c r="FT338" s="11"/>
      <c r="FU338" s="11"/>
      <c r="FV338" s="11"/>
      <c r="FW338" s="11"/>
      <c r="FX338" s="11"/>
      <c r="FY338" s="11"/>
      <c r="FZ338" s="11"/>
      <c r="GA338" s="11"/>
      <c r="GB338" s="11"/>
      <c r="GC338" s="11"/>
      <c r="GD338" s="11"/>
    </row>
    <row r="339" spans="1:186" s="12" customFormat="1" ht="19.5" x14ac:dyDescent="0.2">
      <c r="A339" s="26" t="s">
        <v>34</v>
      </c>
      <c r="B339" s="116" t="s">
        <v>132</v>
      </c>
      <c r="C339" s="116"/>
      <c r="D339" s="116"/>
      <c r="E339" s="116"/>
      <c r="F339" s="116"/>
      <c r="G339" s="69"/>
      <c r="H339" s="27" t="s">
        <v>71</v>
      </c>
      <c r="I339" s="27" t="s">
        <v>71</v>
      </c>
      <c r="J339" s="28" t="s">
        <v>182</v>
      </c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  <c r="EW339" s="11"/>
      <c r="EX339" s="11"/>
      <c r="EY339" s="11"/>
      <c r="EZ339" s="11"/>
      <c r="FA339" s="11"/>
      <c r="FB339" s="11"/>
      <c r="FC339" s="11"/>
      <c r="FD339" s="11"/>
      <c r="FE339" s="11"/>
      <c r="FF339" s="11"/>
      <c r="FG339" s="11"/>
      <c r="FH339" s="11"/>
      <c r="FI339" s="11"/>
      <c r="FJ339" s="11"/>
      <c r="FK339" s="11"/>
      <c r="FL339" s="11"/>
      <c r="FM339" s="11"/>
      <c r="FN339" s="11"/>
      <c r="FO339" s="11"/>
      <c r="FP339" s="11"/>
      <c r="FQ339" s="11"/>
      <c r="FR339" s="11"/>
      <c r="FS339" s="11"/>
      <c r="FT339" s="11"/>
      <c r="FU339" s="11"/>
      <c r="FV339" s="11"/>
      <c r="FW339" s="11"/>
      <c r="FX339" s="11"/>
      <c r="FY339" s="11"/>
      <c r="FZ339" s="11"/>
      <c r="GA339" s="11"/>
      <c r="GB339" s="11"/>
      <c r="GC339" s="11"/>
      <c r="GD339" s="11"/>
    </row>
    <row r="340" spans="1:186" s="12" customFormat="1" ht="19.5" x14ac:dyDescent="0.2">
      <c r="A340" s="19" t="s">
        <v>34</v>
      </c>
      <c r="B340" s="128" t="s">
        <v>108</v>
      </c>
      <c r="C340" s="128"/>
      <c r="D340" s="128"/>
      <c r="E340" s="128"/>
      <c r="F340" s="128"/>
      <c r="G340" s="20"/>
      <c r="H340" s="21" t="s">
        <v>71</v>
      </c>
      <c r="I340" s="21" t="s">
        <v>71</v>
      </c>
      <c r="J340" s="22" t="s">
        <v>71</v>
      </c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  <c r="GD340" s="11"/>
    </row>
    <row r="341" spans="1:186" s="12" customFormat="1" ht="15.75" customHeight="1" x14ac:dyDescent="0.15">
      <c r="A341" s="7" t="s">
        <v>174</v>
      </c>
      <c r="B341" s="113" t="s">
        <v>211</v>
      </c>
      <c r="C341" s="113"/>
      <c r="D341" s="113"/>
      <c r="E341" s="113"/>
      <c r="F341" s="113"/>
      <c r="G341" s="113"/>
      <c r="H341" s="113"/>
      <c r="I341" s="113"/>
      <c r="J341" s="114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  <c r="EZ341" s="11"/>
      <c r="FA341" s="11"/>
      <c r="FB341" s="11"/>
      <c r="FC341" s="11"/>
      <c r="FD341" s="11"/>
      <c r="FE341" s="11"/>
      <c r="FF341" s="11"/>
      <c r="FG341" s="11"/>
      <c r="FH341" s="11"/>
      <c r="FI341" s="11"/>
      <c r="FJ341" s="11"/>
      <c r="FK341" s="11"/>
      <c r="FL341" s="11"/>
      <c r="FM341" s="11"/>
      <c r="FN341" s="11"/>
      <c r="FO341" s="11"/>
      <c r="FP341" s="11"/>
      <c r="FQ341" s="11"/>
      <c r="FR341" s="11"/>
      <c r="FS341" s="11"/>
      <c r="FT341" s="11"/>
      <c r="FU341" s="11"/>
      <c r="FV341" s="11"/>
      <c r="FW341" s="11"/>
      <c r="FX341" s="11"/>
      <c r="FY341" s="11"/>
      <c r="FZ341" s="11"/>
      <c r="GA341" s="11"/>
      <c r="GB341" s="11"/>
      <c r="GC341" s="11"/>
      <c r="GD341" s="11"/>
    </row>
    <row r="342" spans="1:186" s="12" customFormat="1" ht="9.75" customHeight="1" x14ac:dyDescent="0.2">
      <c r="A342" s="115" t="s">
        <v>5</v>
      </c>
      <c r="B342" s="116"/>
      <c r="C342" s="10">
        <f t="shared" ref="C342:C348" si="129">SUM(D342,E342,F342)</f>
        <v>4293.1313099999998</v>
      </c>
      <c r="D342" s="45">
        <f t="shared" ref="D342" si="130">SUM(D343:D348)</f>
        <v>4293.1313099999998</v>
      </c>
      <c r="E342" s="45">
        <f t="shared" ref="E342" si="131">SUM(E343:E348)</f>
        <v>0</v>
      </c>
      <c r="F342" s="45">
        <f t="shared" ref="F342" si="132">SUM(F343:F348)</f>
        <v>0</v>
      </c>
      <c r="G342" s="117" t="s">
        <v>228</v>
      </c>
      <c r="H342" s="117"/>
      <c r="I342" s="118">
        <v>43831</v>
      </c>
      <c r="J342" s="119">
        <v>44196</v>
      </c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  <c r="EZ342" s="11"/>
      <c r="FA342" s="11"/>
      <c r="FB342" s="11"/>
      <c r="FC342" s="11"/>
      <c r="FD342" s="11"/>
      <c r="FE342" s="11"/>
      <c r="FF342" s="11"/>
      <c r="FG342" s="11"/>
      <c r="FH342" s="11"/>
      <c r="FI342" s="11"/>
      <c r="FJ342" s="11"/>
      <c r="FK342" s="11"/>
      <c r="FL342" s="11"/>
      <c r="FM342" s="11"/>
      <c r="FN342" s="11"/>
      <c r="FO342" s="11"/>
      <c r="FP342" s="11"/>
      <c r="FQ342" s="11"/>
      <c r="FR342" s="11"/>
      <c r="FS342" s="11"/>
      <c r="FT342" s="11"/>
      <c r="FU342" s="11"/>
      <c r="FV342" s="11"/>
      <c r="FW342" s="11"/>
      <c r="FX342" s="11"/>
      <c r="FY342" s="11"/>
      <c r="FZ342" s="11"/>
      <c r="GA342" s="11"/>
      <c r="GB342" s="11"/>
      <c r="GC342" s="11"/>
      <c r="GD342" s="11"/>
    </row>
    <row r="343" spans="1:186" s="12" customFormat="1" ht="11.1" customHeight="1" x14ac:dyDescent="0.2">
      <c r="A343" s="115" t="s">
        <v>1</v>
      </c>
      <c r="B343" s="116"/>
      <c r="C343" s="10">
        <f t="shared" si="129"/>
        <v>4250.2</v>
      </c>
      <c r="D343" s="10">
        <v>4250.2</v>
      </c>
      <c r="E343" s="10"/>
      <c r="F343" s="10"/>
      <c r="G343" s="117"/>
      <c r="H343" s="117"/>
      <c r="I343" s="118"/>
      <c r="J343" s="119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  <c r="FG343" s="11"/>
      <c r="FH343" s="11"/>
      <c r="FI343" s="11"/>
      <c r="FJ343" s="11"/>
      <c r="FK343" s="11"/>
      <c r="FL343" s="11"/>
      <c r="FM343" s="11"/>
      <c r="FN343" s="11"/>
      <c r="FO343" s="11"/>
      <c r="FP343" s="11"/>
      <c r="FQ343" s="11"/>
      <c r="FR343" s="11"/>
      <c r="FS343" s="11"/>
      <c r="FT343" s="11"/>
      <c r="FU343" s="11"/>
      <c r="FV343" s="11"/>
      <c r="FW343" s="11"/>
      <c r="FX343" s="11"/>
      <c r="FY343" s="11"/>
      <c r="FZ343" s="11"/>
      <c r="GA343" s="11"/>
      <c r="GB343" s="11"/>
      <c r="GC343" s="11"/>
      <c r="GD343" s="11"/>
    </row>
    <row r="344" spans="1:186" s="12" customFormat="1" ht="11.1" customHeight="1" x14ac:dyDescent="0.2">
      <c r="A344" s="115" t="s">
        <v>2</v>
      </c>
      <c r="B344" s="116"/>
      <c r="C344" s="10">
        <f t="shared" si="129"/>
        <v>42.931310000000003</v>
      </c>
      <c r="D344" s="10">
        <v>42.931310000000003</v>
      </c>
      <c r="E344" s="10"/>
      <c r="F344" s="10"/>
      <c r="G344" s="117"/>
      <c r="H344" s="117"/>
      <c r="I344" s="118"/>
      <c r="J344" s="119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  <c r="FG344" s="11"/>
      <c r="FH344" s="11"/>
      <c r="FI344" s="11"/>
      <c r="FJ344" s="11"/>
      <c r="FK344" s="11"/>
      <c r="FL344" s="11"/>
      <c r="FM344" s="11"/>
      <c r="FN344" s="11"/>
      <c r="FO344" s="11"/>
      <c r="FP344" s="11"/>
      <c r="FQ344" s="11"/>
      <c r="FR344" s="11"/>
      <c r="FS344" s="11"/>
      <c r="FT344" s="11"/>
      <c r="FU344" s="11"/>
      <c r="FV344" s="11"/>
      <c r="FW344" s="11"/>
      <c r="FX344" s="11"/>
      <c r="FY344" s="11"/>
      <c r="FZ344" s="11"/>
      <c r="GA344" s="11"/>
      <c r="GB344" s="11"/>
      <c r="GC344" s="11"/>
      <c r="GD344" s="11"/>
    </row>
    <row r="345" spans="1:186" s="12" customFormat="1" ht="10.5" customHeight="1" x14ac:dyDescent="0.2">
      <c r="A345" s="115" t="s">
        <v>3</v>
      </c>
      <c r="B345" s="116"/>
      <c r="C345" s="10">
        <f t="shared" si="129"/>
        <v>0</v>
      </c>
      <c r="D345" s="10"/>
      <c r="E345" s="10"/>
      <c r="F345" s="10"/>
      <c r="G345" s="117"/>
      <c r="H345" s="117"/>
      <c r="I345" s="118"/>
      <c r="J345" s="119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  <c r="EW345" s="11"/>
      <c r="EX345" s="11"/>
      <c r="EY345" s="11"/>
      <c r="EZ345" s="11"/>
      <c r="FA345" s="11"/>
      <c r="FB345" s="11"/>
      <c r="FC345" s="11"/>
      <c r="FD345" s="11"/>
      <c r="FE345" s="11"/>
      <c r="FF345" s="11"/>
      <c r="FG345" s="11"/>
      <c r="FH345" s="11"/>
      <c r="FI345" s="11"/>
      <c r="FJ345" s="11"/>
      <c r="FK345" s="11"/>
      <c r="FL345" s="11"/>
      <c r="FM345" s="11"/>
      <c r="FN345" s="11"/>
      <c r="FO345" s="11"/>
      <c r="FP345" s="11"/>
      <c r="FQ345" s="11"/>
      <c r="FR345" s="11"/>
      <c r="FS345" s="11"/>
      <c r="FT345" s="11"/>
      <c r="FU345" s="11"/>
      <c r="FV345" s="11"/>
      <c r="FW345" s="11"/>
      <c r="FX345" s="11"/>
      <c r="FY345" s="11"/>
      <c r="FZ345" s="11"/>
      <c r="GA345" s="11"/>
      <c r="GB345" s="11"/>
      <c r="GC345" s="11"/>
      <c r="GD345" s="11"/>
    </row>
    <row r="346" spans="1:186" s="12" customFormat="1" ht="11.1" customHeight="1" x14ac:dyDescent="0.2">
      <c r="A346" s="115" t="s">
        <v>4</v>
      </c>
      <c r="B346" s="116"/>
      <c r="C346" s="10">
        <f t="shared" si="129"/>
        <v>0</v>
      </c>
      <c r="D346" s="10"/>
      <c r="E346" s="10"/>
      <c r="F346" s="10"/>
      <c r="G346" s="117"/>
      <c r="H346" s="117"/>
      <c r="I346" s="118"/>
      <c r="J346" s="119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  <c r="GD346" s="11"/>
    </row>
    <row r="347" spans="1:186" s="12" customFormat="1" ht="11.1" customHeight="1" x14ac:dyDescent="0.2">
      <c r="A347" s="115" t="s">
        <v>28</v>
      </c>
      <c r="B347" s="116"/>
      <c r="C347" s="10">
        <f t="shared" si="129"/>
        <v>0</v>
      </c>
      <c r="D347" s="10"/>
      <c r="E347" s="10"/>
      <c r="F347" s="10"/>
      <c r="G347" s="117"/>
      <c r="H347" s="117"/>
      <c r="I347" s="118"/>
      <c r="J347" s="119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  <c r="GD347" s="11"/>
    </row>
    <row r="348" spans="1:186" s="12" customFormat="1" ht="24" customHeight="1" x14ac:dyDescent="0.2">
      <c r="A348" s="115" t="s">
        <v>29</v>
      </c>
      <c r="B348" s="116"/>
      <c r="C348" s="10">
        <f t="shared" si="129"/>
        <v>0</v>
      </c>
      <c r="D348" s="10"/>
      <c r="E348" s="10"/>
      <c r="F348" s="10"/>
      <c r="G348" s="127"/>
      <c r="H348" s="117"/>
      <c r="I348" s="118"/>
      <c r="J348" s="119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  <c r="EZ348" s="11"/>
      <c r="FA348" s="11"/>
      <c r="FB348" s="11"/>
      <c r="FC348" s="11"/>
      <c r="FD348" s="11"/>
      <c r="FE348" s="11"/>
      <c r="FF348" s="11"/>
      <c r="FG348" s="11"/>
      <c r="FH348" s="11"/>
      <c r="FI348" s="11"/>
      <c r="FJ348" s="11"/>
      <c r="FK348" s="11"/>
      <c r="FL348" s="11"/>
      <c r="FM348" s="11"/>
      <c r="FN348" s="11"/>
      <c r="FO348" s="11"/>
      <c r="FP348" s="11"/>
      <c r="FQ348" s="11"/>
      <c r="FR348" s="11"/>
      <c r="FS348" s="11"/>
      <c r="FT348" s="11"/>
      <c r="FU348" s="11"/>
      <c r="FV348" s="11"/>
      <c r="FW348" s="11"/>
      <c r="FX348" s="11"/>
      <c r="FY348" s="11"/>
      <c r="FZ348" s="11"/>
      <c r="GA348" s="11"/>
      <c r="GB348" s="11"/>
      <c r="GC348" s="11"/>
      <c r="GD348" s="11"/>
    </row>
    <row r="349" spans="1:186" s="12" customFormat="1" ht="15.75" customHeight="1" x14ac:dyDescent="0.15">
      <c r="A349" s="7" t="s">
        <v>205</v>
      </c>
      <c r="B349" s="113" t="s">
        <v>206</v>
      </c>
      <c r="C349" s="113"/>
      <c r="D349" s="113"/>
      <c r="E349" s="113"/>
      <c r="F349" s="113"/>
      <c r="G349" s="113"/>
      <c r="H349" s="113"/>
      <c r="I349" s="113"/>
      <c r="J349" s="114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  <c r="FG349" s="11"/>
      <c r="FH349" s="11"/>
      <c r="FI349" s="11"/>
      <c r="FJ349" s="11"/>
      <c r="FK349" s="11"/>
      <c r="FL349" s="11"/>
      <c r="FM349" s="11"/>
      <c r="FN349" s="11"/>
      <c r="FO349" s="11"/>
      <c r="FP349" s="11"/>
      <c r="FQ349" s="11"/>
      <c r="FR349" s="11"/>
      <c r="FS349" s="11"/>
      <c r="FT349" s="11"/>
      <c r="FU349" s="11"/>
      <c r="FV349" s="11"/>
      <c r="FW349" s="11"/>
      <c r="FX349" s="11"/>
      <c r="FY349" s="11"/>
      <c r="FZ349" s="11"/>
      <c r="GA349" s="11"/>
      <c r="GB349" s="11"/>
      <c r="GC349" s="11"/>
      <c r="GD349" s="11"/>
    </row>
    <row r="350" spans="1:186" s="12" customFormat="1" ht="9.75" customHeight="1" x14ac:dyDescent="0.2">
      <c r="A350" s="115" t="s">
        <v>5</v>
      </c>
      <c r="B350" s="116"/>
      <c r="C350" s="10">
        <f t="shared" ref="C350:C356" si="133">SUM(D350,E350,F350)</f>
        <v>5355.6</v>
      </c>
      <c r="D350" s="45">
        <f t="shared" ref="D350:F350" si="134">SUM(D351:D356)</f>
        <v>5355.6</v>
      </c>
      <c r="E350" s="45">
        <f t="shared" si="134"/>
        <v>0</v>
      </c>
      <c r="F350" s="45">
        <f t="shared" si="134"/>
        <v>0</v>
      </c>
      <c r="G350" s="117" t="s">
        <v>228</v>
      </c>
      <c r="H350" s="117" t="s">
        <v>200</v>
      </c>
      <c r="I350" s="118">
        <v>43831</v>
      </c>
      <c r="J350" s="119">
        <v>44196</v>
      </c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  <c r="GD350" s="11"/>
    </row>
    <row r="351" spans="1:186" s="12" customFormat="1" ht="11.1" customHeight="1" x14ac:dyDescent="0.2">
      <c r="A351" s="115" t="s">
        <v>1</v>
      </c>
      <c r="B351" s="116"/>
      <c r="C351" s="10">
        <f t="shared" si="133"/>
        <v>5087.3</v>
      </c>
      <c r="D351" s="10">
        <f>8273.6-1159-1529.5-497.8</f>
        <v>5087.3</v>
      </c>
      <c r="E351" s="10"/>
      <c r="F351" s="10"/>
      <c r="G351" s="117"/>
      <c r="H351" s="117"/>
      <c r="I351" s="118"/>
      <c r="J351" s="119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  <c r="GD351" s="11"/>
    </row>
    <row r="352" spans="1:186" s="12" customFormat="1" ht="11.1" customHeight="1" x14ac:dyDescent="0.2">
      <c r="A352" s="115" t="s">
        <v>2</v>
      </c>
      <c r="B352" s="116"/>
      <c r="C352" s="10">
        <f t="shared" si="133"/>
        <v>268.3</v>
      </c>
      <c r="D352" s="10">
        <f>436-61-80.5-26.2</f>
        <v>268.3</v>
      </c>
      <c r="E352" s="10"/>
      <c r="F352" s="10"/>
      <c r="G352" s="117"/>
      <c r="H352" s="117"/>
      <c r="I352" s="118"/>
      <c r="J352" s="119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  <c r="GD352" s="11"/>
    </row>
    <row r="353" spans="1:186" s="12" customFormat="1" ht="10.5" customHeight="1" x14ac:dyDescent="0.2">
      <c r="A353" s="115" t="s">
        <v>3</v>
      </c>
      <c r="B353" s="116"/>
      <c r="C353" s="10">
        <f t="shared" si="133"/>
        <v>0</v>
      </c>
      <c r="D353" s="10"/>
      <c r="E353" s="10"/>
      <c r="F353" s="10"/>
      <c r="G353" s="117"/>
      <c r="H353" s="117"/>
      <c r="I353" s="118"/>
      <c r="J353" s="119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  <c r="EZ353" s="11"/>
      <c r="FA353" s="11"/>
      <c r="FB353" s="11"/>
      <c r="FC353" s="11"/>
      <c r="FD353" s="11"/>
      <c r="FE353" s="11"/>
      <c r="FF353" s="11"/>
      <c r="FG353" s="11"/>
      <c r="FH353" s="11"/>
      <c r="FI353" s="11"/>
      <c r="FJ353" s="11"/>
      <c r="FK353" s="11"/>
      <c r="FL353" s="11"/>
      <c r="FM353" s="11"/>
      <c r="FN353" s="11"/>
      <c r="FO353" s="11"/>
      <c r="FP353" s="11"/>
      <c r="FQ353" s="11"/>
      <c r="FR353" s="11"/>
      <c r="FS353" s="11"/>
      <c r="FT353" s="11"/>
      <c r="FU353" s="11"/>
      <c r="FV353" s="11"/>
      <c r="FW353" s="11"/>
      <c r="FX353" s="11"/>
      <c r="FY353" s="11"/>
      <c r="FZ353" s="11"/>
      <c r="GA353" s="11"/>
      <c r="GB353" s="11"/>
      <c r="GC353" s="11"/>
      <c r="GD353" s="11"/>
    </row>
    <row r="354" spans="1:186" s="12" customFormat="1" ht="11.1" customHeight="1" x14ac:dyDescent="0.2">
      <c r="A354" s="115" t="s">
        <v>4</v>
      </c>
      <c r="B354" s="116"/>
      <c r="C354" s="10">
        <f t="shared" si="133"/>
        <v>0</v>
      </c>
      <c r="D354" s="10"/>
      <c r="E354" s="10"/>
      <c r="F354" s="10"/>
      <c r="G354" s="117"/>
      <c r="H354" s="117"/>
      <c r="I354" s="118"/>
      <c r="J354" s="119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  <c r="FG354" s="11"/>
      <c r="FH354" s="11"/>
      <c r="FI354" s="11"/>
      <c r="FJ354" s="11"/>
      <c r="FK354" s="11"/>
      <c r="FL354" s="11"/>
      <c r="FM354" s="11"/>
      <c r="FN354" s="11"/>
      <c r="FO354" s="11"/>
      <c r="FP354" s="11"/>
      <c r="FQ354" s="11"/>
      <c r="FR354" s="11"/>
      <c r="FS354" s="11"/>
      <c r="FT354" s="11"/>
      <c r="FU354" s="11"/>
      <c r="FV354" s="11"/>
      <c r="FW354" s="11"/>
      <c r="FX354" s="11"/>
      <c r="FY354" s="11"/>
      <c r="FZ354" s="11"/>
      <c r="GA354" s="11"/>
      <c r="GB354" s="11"/>
      <c r="GC354" s="11"/>
      <c r="GD354" s="11"/>
    </row>
    <row r="355" spans="1:186" s="12" customFormat="1" ht="11.1" customHeight="1" x14ac:dyDescent="0.2">
      <c r="A355" s="115" t="s">
        <v>28</v>
      </c>
      <c r="B355" s="116"/>
      <c r="C355" s="10">
        <f t="shared" si="133"/>
        <v>0</v>
      </c>
      <c r="D355" s="10"/>
      <c r="E355" s="10"/>
      <c r="F355" s="10"/>
      <c r="G355" s="117"/>
      <c r="H355" s="117"/>
      <c r="I355" s="118"/>
      <c r="J355" s="119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  <c r="EZ355" s="11"/>
      <c r="FA355" s="11"/>
      <c r="FB355" s="11"/>
      <c r="FC355" s="11"/>
      <c r="FD355" s="11"/>
      <c r="FE355" s="11"/>
      <c r="FF355" s="11"/>
      <c r="FG355" s="11"/>
      <c r="FH355" s="11"/>
      <c r="FI355" s="11"/>
      <c r="FJ355" s="11"/>
      <c r="FK355" s="11"/>
      <c r="FL355" s="11"/>
      <c r="FM355" s="11"/>
      <c r="FN355" s="11"/>
      <c r="FO355" s="11"/>
      <c r="FP355" s="11"/>
      <c r="FQ355" s="11"/>
      <c r="FR355" s="11"/>
      <c r="FS355" s="11"/>
      <c r="FT355" s="11"/>
      <c r="FU355" s="11"/>
      <c r="FV355" s="11"/>
      <c r="FW355" s="11"/>
      <c r="FX355" s="11"/>
      <c r="FY355" s="11"/>
      <c r="FZ355" s="11"/>
      <c r="GA355" s="11"/>
      <c r="GB355" s="11"/>
      <c r="GC355" s="11"/>
      <c r="GD355" s="11"/>
    </row>
    <row r="356" spans="1:186" s="12" customFormat="1" ht="21.75" customHeight="1" x14ac:dyDescent="0.2">
      <c r="A356" s="115" t="s">
        <v>29</v>
      </c>
      <c r="B356" s="116"/>
      <c r="C356" s="10">
        <f t="shared" si="133"/>
        <v>0</v>
      </c>
      <c r="D356" s="10"/>
      <c r="E356" s="10"/>
      <c r="F356" s="10"/>
      <c r="G356" s="127"/>
      <c r="H356" s="117"/>
      <c r="I356" s="118"/>
      <c r="J356" s="119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  <c r="GD356" s="11"/>
    </row>
    <row r="357" spans="1:186" s="12" customFormat="1" ht="19.5" x14ac:dyDescent="0.2">
      <c r="A357" s="19" t="s">
        <v>34</v>
      </c>
      <c r="B357" s="128" t="s">
        <v>108</v>
      </c>
      <c r="C357" s="128"/>
      <c r="D357" s="128"/>
      <c r="E357" s="128"/>
      <c r="F357" s="128"/>
      <c r="G357" s="20"/>
      <c r="H357" s="21" t="s">
        <v>71</v>
      </c>
      <c r="I357" s="21" t="s">
        <v>71</v>
      </c>
      <c r="J357" s="22" t="s">
        <v>71</v>
      </c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  <c r="EZ357" s="11"/>
      <c r="FA357" s="11"/>
      <c r="FB357" s="11"/>
      <c r="FC357" s="11"/>
      <c r="FD357" s="11"/>
      <c r="FE357" s="11"/>
      <c r="FF357" s="11"/>
      <c r="FG357" s="11"/>
      <c r="FH357" s="11"/>
      <c r="FI357" s="11"/>
      <c r="FJ357" s="11"/>
      <c r="FK357" s="11"/>
      <c r="FL357" s="11"/>
      <c r="FM357" s="11"/>
      <c r="FN357" s="11"/>
      <c r="FO357" s="11"/>
      <c r="FP357" s="11"/>
      <c r="FQ357" s="11"/>
      <c r="FR357" s="11"/>
      <c r="FS357" s="11"/>
      <c r="FT357" s="11"/>
      <c r="FU357" s="11"/>
      <c r="FV357" s="11"/>
      <c r="FW357" s="11"/>
      <c r="FX357" s="11"/>
      <c r="FY357" s="11"/>
      <c r="FZ357" s="11"/>
      <c r="GA357" s="11"/>
      <c r="GB357" s="11"/>
      <c r="GC357" s="11"/>
      <c r="GD357" s="11"/>
    </row>
    <row r="358" spans="1:186" s="12" customFormat="1" ht="29.25" x14ac:dyDescent="0.15">
      <c r="A358" s="7" t="s">
        <v>208</v>
      </c>
      <c r="B358" s="113" t="s">
        <v>207</v>
      </c>
      <c r="C358" s="113"/>
      <c r="D358" s="113"/>
      <c r="E358" s="113"/>
      <c r="F358" s="113"/>
      <c r="G358" s="113"/>
      <c r="H358" s="113"/>
      <c r="I358" s="113"/>
      <c r="J358" s="114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</row>
    <row r="359" spans="1:186" s="12" customFormat="1" ht="9.75" customHeight="1" x14ac:dyDescent="0.2">
      <c r="A359" s="115" t="s">
        <v>5</v>
      </c>
      <c r="B359" s="116"/>
      <c r="C359" s="10">
        <f t="shared" ref="C359:C365" si="135">SUM(D359,E359,F359)</f>
        <v>1744</v>
      </c>
      <c r="D359" s="45">
        <f t="shared" ref="D359:F359" si="136">SUM(D360:D365)</f>
        <v>1744</v>
      </c>
      <c r="E359" s="45">
        <f t="shared" si="136"/>
        <v>0</v>
      </c>
      <c r="F359" s="45">
        <f t="shared" si="136"/>
        <v>0</v>
      </c>
      <c r="G359" s="117" t="s">
        <v>225</v>
      </c>
      <c r="H359" s="117"/>
      <c r="I359" s="118">
        <v>43831</v>
      </c>
      <c r="J359" s="119">
        <v>44196</v>
      </c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  <c r="GD359" s="11"/>
    </row>
    <row r="360" spans="1:186" s="12" customFormat="1" ht="11.1" customHeight="1" x14ac:dyDescent="0.2">
      <c r="A360" s="115" t="s">
        <v>1</v>
      </c>
      <c r="B360" s="116"/>
      <c r="C360" s="10">
        <f t="shared" si="135"/>
        <v>1656.8</v>
      </c>
      <c r="D360" s="10">
        <f>1159+497.8</f>
        <v>1656.8</v>
      </c>
      <c r="E360" s="10"/>
      <c r="F360" s="10"/>
      <c r="G360" s="117"/>
      <c r="H360" s="117"/>
      <c r="I360" s="118"/>
      <c r="J360" s="119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  <c r="EZ360" s="11"/>
      <c r="FA360" s="11"/>
      <c r="FB360" s="11"/>
      <c r="FC360" s="11"/>
      <c r="FD360" s="11"/>
      <c r="FE360" s="11"/>
      <c r="FF360" s="11"/>
      <c r="FG360" s="11"/>
      <c r="FH360" s="11"/>
      <c r="FI360" s="11"/>
      <c r="FJ360" s="11"/>
      <c r="FK360" s="11"/>
      <c r="FL360" s="11"/>
      <c r="FM360" s="11"/>
      <c r="FN360" s="11"/>
      <c r="FO360" s="11"/>
      <c r="FP360" s="11"/>
      <c r="FQ360" s="11"/>
      <c r="FR360" s="11"/>
      <c r="FS360" s="11"/>
      <c r="FT360" s="11"/>
      <c r="FU360" s="11"/>
      <c r="FV360" s="11"/>
      <c r="FW360" s="11"/>
      <c r="FX360" s="11"/>
      <c r="FY360" s="11"/>
      <c r="FZ360" s="11"/>
      <c r="GA360" s="11"/>
      <c r="GB360" s="11"/>
      <c r="GC360" s="11"/>
      <c r="GD360" s="11"/>
    </row>
    <row r="361" spans="1:186" s="12" customFormat="1" ht="11.1" customHeight="1" x14ac:dyDescent="0.2">
      <c r="A361" s="115" t="s">
        <v>2</v>
      </c>
      <c r="B361" s="116"/>
      <c r="C361" s="10">
        <f t="shared" si="135"/>
        <v>87.2</v>
      </c>
      <c r="D361" s="10">
        <f>61+26.2</f>
        <v>87.2</v>
      </c>
      <c r="E361" s="10"/>
      <c r="F361" s="10"/>
      <c r="G361" s="117"/>
      <c r="H361" s="117"/>
      <c r="I361" s="118"/>
      <c r="J361" s="119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  <c r="EZ361" s="11"/>
      <c r="FA361" s="11"/>
      <c r="FB361" s="11"/>
      <c r="FC361" s="11"/>
      <c r="FD361" s="11"/>
      <c r="FE361" s="11"/>
      <c r="FF361" s="11"/>
      <c r="FG361" s="11"/>
      <c r="FH361" s="11"/>
      <c r="FI361" s="11"/>
      <c r="FJ361" s="11"/>
      <c r="FK361" s="11"/>
      <c r="FL361" s="11"/>
      <c r="FM361" s="11"/>
      <c r="FN361" s="11"/>
      <c r="FO361" s="11"/>
      <c r="FP361" s="11"/>
      <c r="FQ361" s="11"/>
      <c r="FR361" s="11"/>
      <c r="FS361" s="11"/>
      <c r="FT361" s="11"/>
      <c r="FU361" s="11"/>
      <c r="FV361" s="11"/>
      <c r="FW361" s="11"/>
      <c r="FX361" s="11"/>
      <c r="FY361" s="11"/>
      <c r="FZ361" s="11"/>
      <c r="GA361" s="11"/>
      <c r="GB361" s="11"/>
      <c r="GC361" s="11"/>
      <c r="GD361" s="11"/>
    </row>
    <row r="362" spans="1:186" s="12" customFormat="1" ht="10.5" customHeight="1" x14ac:dyDescent="0.2">
      <c r="A362" s="115" t="s">
        <v>3</v>
      </c>
      <c r="B362" s="116"/>
      <c r="C362" s="10">
        <f t="shared" si="135"/>
        <v>0</v>
      </c>
      <c r="D362" s="10"/>
      <c r="E362" s="10"/>
      <c r="F362" s="10"/>
      <c r="G362" s="117"/>
      <c r="H362" s="117"/>
      <c r="I362" s="118"/>
      <c r="J362" s="119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  <c r="EZ362" s="11"/>
      <c r="FA362" s="11"/>
      <c r="FB362" s="11"/>
      <c r="FC362" s="11"/>
      <c r="FD362" s="11"/>
      <c r="FE362" s="11"/>
      <c r="FF362" s="11"/>
      <c r="FG362" s="11"/>
      <c r="FH362" s="11"/>
      <c r="FI362" s="11"/>
      <c r="FJ362" s="11"/>
      <c r="FK362" s="11"/>
      <c r="FL362" s="11"/>
      <c r="FM362" s="11"/>
      <c r="FN362" s="11"/>
      <c r="FO362" s="11"/>
      <c r="FP362" s="11"/>
      <c r="FQ362" s="11"/>
      <c r="FR362" s="11"/>
      <c r="FS362" s="11"/>
      <c r="FT362" s="11"/>
      <c r="FU362" s="11"/>
      <c r="FV362" s="11"/>
      <c r="FW362" s="11"/>
      <c r="FX362" s="11"/>
      <c r="FY362" s="11"/>
      <c r="FZ362" s="11"/>
      <c r="GA362" s="11"/>
      <c r="GB362" s="11"/>
      <c r="GC362" s="11"/>
      <c r="GD362" s="11"/>
    </row>
    <row r="363" spans="1:186" s="12" customFormat="1" ht="11.1" customHeight="1" x14ac:dyDescent="0.2">
      <c r="A363" s="115" t="s">
        <v>4</v>
      </c>
      <c r="B363" s="116"/>
      <c r="C363" s="10">
        <f t="shared" si="135"/>
        <v>0</v>
      </c>
      <c r="D363" s="10"/>
      <c r="E363" s="10"/>
      <c r="F363" s="10"/>
      <c r="G363" s="117"/>
      <c r="H363" s="117"/>
      <c r="I363" s="118"/>
      <c r="J363" s="119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  <c r="EW363" s="11"/>
      <c r="EX363" s="11"/>
      <c r="EY363" s="11"/>
      <c r="EZ363" s="11"/>
      <c r="FA363" s="11"/>
      <c r="FB363" s="11"/>
      <c r="FC363" s="11"/>
      <c r="FD363" s="11"/>
      <c r="FE363" s="11"/>
      <c r="FF363" s="11"/>
      <c r="FG363" s="11"/>
      <c r="FH363" s="11"/>
      <c r="FI363" s="11"/>
      <c r="FJ363" s="11"/>
      <c r="FK363" s="11"/>
      <c r="FL363" s="11"/>
      <c r="FM363" s="11"/>
      <c r="FN363" s="11"/>
      <c r="FO363" s="11"/>
      <c r="FP363" s="11"/>
      <c r="FQ363" s="11"/>
      <c r="FR363" s="11"/>
      <c r="FS363" s="11"/>
      <c r="FT363" s="11"/>
      <c r="FU363" s="11"/>
      <c r="FV363" s="11"/>
      <c r="FW363" s="11"/>
      <c r="FX363" s="11"/>
      <c r="FY363" s="11"/>
      <c r="FZ363" s="11"/>
      <c r="GA363" s="11"/>
      <c r="GB363" s="11"/>
      <c r="GC363" s="11"/>
      <c r="GD363" s="11"/>
    </row>
    <row r="364" spans="1:186" s="12" customFormat="1" ht="11.1" customHeight="1" x14ac:dyDescent="0.2">
      <c r="A364" s="115" t="s">
        <v>28</v>
      </c>
      <c r="B364" s="116"/>
      <c r="C364" s="10">
        <f t="shared" si="135"/>
        <v>0</v>
      </c>
      <c r="D364" s="10"/>
      <c r="E364" s="10"/>
      <c r="F364" s="10"/>
      <c r="G364" s="117"/>
      <c r="H364" s="117"/>
      <c r="I364" s="118"/>
      <c r="J364" s="119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  <c r="EW364" s="11"/>
      <c r="EX364" s="11"/>
      <c r="EY364" s="11"/>
      <c r="EZ364" s="11"/>
      <c r="FA364" s="11"/>
      <c r="FB364" s="11"/>
      <c r="FC364" s="11"/>
      <c r="FD364" s="11"/>
      <c r="FE364" s="11"/>
      <c r="FF364" s="11"/>
      <c r="FG364" s="11"/>
      <c r="FH364" s="11"/>
      <c r="FI364" s="11"/>
      <c r="FJ364" s="11"/>
      <c r="FK364" s="11"/>
      <c r="FL364" s="11"/>
      <c r="FM364" s="11"/>
      <c r="FN364" s="11"/>
      <c r="FO364" s="11"/>
      <c r="FP364" s="11"/>
      <c r="FQ364" s="11"/>
      <c r="FR364" s="11"/>
      <c r="FS364" s="11"/>
      <c r="FT364" s="11"/>
      <c r="FU364" s="11"/>
      <c r="FV364" s="11"/>
      <c r="FW364" s="11"/>
      <c r="FX364" s="11"/>
      <c r="FY364" s="11"/>
      <c r="FZ364" s="11"/>
      <c r="GA364" s="11"/>
      <c r="GB364" s="11"/>
      <c r="GC364" s="11"/>
      <c r="GD364" s="11"/>
    </row>
    <row r="365" spans="1:186" s="12" customFormat="1" ht="11.1" customHeight="1" x14ac:dyDescent="0.2">
      <c r="A365" s="115" t="s">
        <v>29</v>
      </c>
      <c r="B365" s="116"/>
      <c r="C365" s="10">
        <f t="shared" si="135"/>
        <v>0</v>
      </c>
      <c r="D365" s="10"/>
      <c r="E365" s="10"/>
      <c r="F365" s="10"/>
      <c r="G365" s="117"/>
      <c r="H365" s="117"/>
      <c r="I365" s="118"/>
      <c r="J365" s="119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  <c r="EW365" s="11"/>
      <c r="EX365" s="11"/>
      <c r="EY365" s="11"/>
      <c r="EZ365" s="11"/>
      <c r="FA365" s="11"/>
      <c r="FB365" s="11"/>
      <c r="FC365" s="11"/>
      <c r="FD365" s="11"/>
      <c r="FE365" s="11"/>
      <c r="FF365" s="11"/>
      <c r="FG365" s="11"/>
      <c r="FH365" s="11"/>
      <c r="FI365" s="11"/>
      <c r="FJ365" s="11"/>
      <c r="FK365" s="11"/>
      <c r="FL365" s="11"/>
      <c r="FM365" s="11"/>
      <c r="FN365" s="11"/>
      <c r="FO365" s="11"/>
      <c r="FP365" s="11"/>
      <c r="FQ365" s="11"/>
      <c r="FR365" s="11"/>
      <c r="FS365" s="11"/>
      <c r="FT365" s="11"/>
      <c r="FU365" s="11"/>
      <c r="FV365" s="11"/>
      <c r="FW365" s="11"/>
      <c r="FX365" s="11"/>
      <c r="FY365" s="11"/>
      <c r="FZ365" s="11"/>
      <c r="GA365" s="11"/>
      <c r="GB365" s="11"/>
      <c r="GC365" s="11"/>
      <c r="GD365" s="11"/>
    </row>
    <row r="366" spans="1:186" s="12" customFormat="1" ht="29.25" x14ac:dyDescent="0.15">
      <c r="A366" s="7" t="s">
        <v>209</v>
      </c>
      <c r="B366" s="113" t="s">
        <v>210</v>
      </c>
      <c r="C366" s="113"/>
      <c r="D366" s="113"/>
      <c r="E366" s="113"/>
      <c r="F366" s="113"/>
      <c r="G366" s="113"/>
      <c r="H366" s="113"/>
      <c r="I366" s="113"/>
      <c r="J366" s="114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  <c r="EW366" s="11"/>
      <c r="EX366" s="11"/>
      <c r="EY366" s="11"/>
      <c r="EZ366" s="11"/>
      <c r="FA366" s="11"/>
      <c r="FB366" s="11"/>
      <c r="FC366" s="11"/>
      <c r="FD366" s="11"/>
      <c r="FE366" s="11"/>
      <c r="FF366" s="11"/>
      <c r="FG366" s="11"/>
      <c r="FH366" s="11"/>
      <c r="FI366" s="11"/>
      <c r="FJ366" s="11"/>
      <c r="FK366" s="11"/>
      <c r="FL366" s="11"/>
      <c r="FM366" s="11"/>
      <c r="FN366" s="11"/>
      <c r="FO366" s="11"/>
      <c r="FP366" s="11"/>
      <c r="FQ366" s="11"/>
      <c r="FR366" s="11"/>
      <c r="FS366" s="11"/>
      <c r="FT366" s="11"/>
      <c r="FU366" s="11"/>
      <c r="FV366" s="11"/>
      <c r="FW366" s="11"/>
      <c r="FX366" s="11"/>
      <c r="FY366" s="11"/>
      <c r="FZ366" s="11"/>
      <c r="GA366" s="11"/>
      <c r="GB366" s="11"/>
      <c r="GC366" s="11"/>
      <c r="GD366" s="11"/>
    </row>
    <row r="367" spans="1:186" s="12" customFormat="1" ht="9.75" customHeight="1" x14ac:dyDescent="0.2">
      <c r="A367" s="115" t="s">
        <v>5</v>
      </c>
      <c r="B367" s="116"/>
      <c r="C367" s="10">
        <f t="shared" ref="C367:C373" si="137">SUM(D367,E367,F367)</f>
        <v>1610</v>
      </c>
      <c r="D367" s="45">
        <f>SUM(D368:D373)</f>
        <v>1610</v>
      </c>
      <c r="E367" s="45">
        <f>SUM(E368:E373)</f>
        <v>0</v>
      </c>
      <c r="F367" s="45">
        <f>SUM(F368:F373)</f>
        <v>0</v>
      </c>
      <c r="G367" s="117" t="s">
        <v>226</v>
      </c>
      <c r="H367" s="117"/>
      <c r="I367" s="118">
        <v>43831</v>
      </c>
      <c r="J367" s="119">
        <v>44196</v>
      </c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  <c r="EW367" s="11"/>
      <c r="EX367" s="11"/>
      <c r="EY367" s="11"/>
      <c r="EZ367" s="11"/>
      <c r="FA367" s="11"/>
      <c r="FB367" s="11"/>
      <c r="FC367" s="11"/>
      <c r="FD367" s="11"/>
      <c r="FE367" s="11"/>
      <c r="FF367" s="11"/>
      <c r="FG367" s="11"/>
      <c r="FH367" s="11"/>
      <c r="FI367" s="11"/>
      <c r="FJ367" s="11"/>
      <c r="FK367" s="11"/>
      <c r="FL367" s="11"/>
      <c r="FM367" s="11"/>
      <c r="FN367" s="11"/>
      <c r="FO367" s="11"/>
      <c r="FP367" s="11"/>
      <c r="FQ367" s="11"/>
      <c r="FR367" s="11"/>
      <c r="FS367" s="11"/>
      <c r="FT367" s="11"/>
      <c r="FU367" s="11"/>
      <c r="FV367" s="11"/>
      <c r="FW367" s="11"/>
      <c r="FX367" s="11"/>
      <c r="FY367" s="11"/>
      <c r="FZ367" s="11"/>
      <c r="GA367" s="11"/>
      <c r="GB367" s="11"/>
      <c r="GC367" s="11"/>
      <c r="GD367" s="11"/>
    </row>
    <row r="368" spans="1:186" s="12" customFormat="1" ht="11.1" customHeight="1" x14ac:dyDescent="0.2">
      <c r="A368" s="115" t="s">
        <v>1</v>
      </c>
      <c r="B368" s="116"/>
      <c r="C368" s="10">
        <f t="shared" si="137"/>
        <v>1529.5</v>
      </c>
      <c r="D368" s="10">
        <v>1529.5</v>
      </c>
      <c r="E368" s="10"/>
      <c r="F368" s="10"/>
      <c r="G368" s="117"/>
      <c r="H368" s="117"/>
      <c r="I368" s="118"/>
      <c r="J368" s="119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  <c r="EW368" s="11"/>
      <c r="EX368" s="11"/>
      <c r="EY368" s="11"/>
      <c r="EZ368" s="11"/>
      <c r="FA368" s="11"/>
      <c r="FB368" s="11"/>
      <c r="FC368" s="11"/>
      <c r="FD368" s="11"/>
      <c r="FE368" s="11"/>
      <c r="FF368" s="11"/>
      <c r="FG368" s="11"/>
      <c r="FH368" s="11"/>
      <c r="FI368" s="11"/>
      <c r="FJ368" s="11"/>
      <c r="FK368" s="11"/>
      <c r="FL368" s="11"/>
      <c r="FM368" s="11"/>
      <c r="FN368" s="11"/>
      <c r="FO368" s="11"/>
      <c r="FP368" s="11"/>
      <c r="FQ368" s="11"/>
      <c r="FR368" s="11"/>
      <c r="FS368" s="11"/>
      <c r="FT368" s="11"/>
      <c r="FU368" s="11"/>
      <c r="FV368" s="11"/>
      <c r="FW368" s="11"/>
      <c r="FX368" s="11"/>
      <c r="FY368" s="11"/>
      <c r="FZ368" s="11"/>
      <c r="GA368" s="11"/>
      <c r="GB368" s="11"/>
      <c r="GC368" s="11"/>
      <c r="GD368" s="11"/>
    </row>
    <row r="369" spans="1:186" s="12" customFormat="1" ht="11.1" customHeight="1" x14ac:dyDescent="0.2">
      <c r="A369" s="115" t="s">
        <v>2</v>
      </c>
      <c r="B369" s="116"/>
      <c r="C369" s="10">
        <f t="shared" si="137"/>
        <v>80.5</v>
      </c>
      <c r="D369" s="10">
        <v>80.5</v>
      </c>
      <c r="E369" s="10"/>
      <c r="F369" s="10"/>
      <c r="G369" s="117"/>
      <c r="H369" s="117"/>
      <c r="I369" s="118"/>
      <c r="J369" s="119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  <c r="GD369" s="11"/>
    </row>
    <row r="370" spans="1:186" s="12" customFormat="1" ht="10.5" customHeight="1" x14ac:dyDescent="0.2">
      <c r="A370" s="115" t="s">
        <v>3</v>
      </c>
      <c r="B370" s="116"/>
      <c r="C370" s="10">
        <f t="shared" si="137"/>
        <v>0</v>
      </c>
      <c r="D370" s="10"/>
      <c r="E370" s="10"/>
      <c r="F370" s="10"/>
      <c r="G370" s="117"/>
      <c r="H370" s="117"/>
      <c r="I370" s="118"/>
      <c r="J370" s="119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  <c r="EW370" s="11"/>
      <c r="EX370" s="11"/>
      <c r="EY370" s="11"/>
      <c r="EZ370" s="11"/>
      <c r="FA370" s="11"/>
      <c r="FB370" s="11"/>
      <c r="FC370" s="11"/>
      <c r="FD370" s="11"/>
      <c r="FE370" s="11"/>
      <c r="FF370" s="11"/>
      <c r="FG370" s="11"/>
      <c r="FH370" s="11"/>
      <c r="FI370" s="11"/>
      <c r="FJ370" s="11"/>
      <c r="FK370" s="11"/>
      <c r="FL370" s="11"/>
      <c r="FM370" s="11"/>
      <c r="FN370" s="11"/>
      <c r="FO370" s="11"/>
      <c r="FP370" s="11"/>
      <c r="FQ370" s="11"/>
      <c r="FR370" s="11"/>
      <c r="FS370" s="11"/>
      <c r="FT370" s="11"/>
      <c r="FU370" s="11"/>
      <c r="FV370" s="11"/>
      <c r="FW370" s="11"/>
      <c r="FX370" s="11"/>
      <c r="FY370" s="11"/>
      <c r="FZ370" s="11"/>
      <c r="GA370" s="11"/>
      <c r="GB370" s="11"/>
      <c r="GC370" s="11"/>
      <c r="GD370" s="11"/>
    </row>
    <row r="371" spans="1:186" s="12" customFormat="1" ht="11.1" customHeight="1" x14ac:dyDescent="0.2">
      <c r="A371" s="115" t="s">
        <v>4</v>
      </c>
      <c r="B371" s="116"/>
      <c r="C371" s="10">
        <f t="shared" si="137"/>
        <v>0</v>
      </c>
      <c r="D371" s="10"/>
      <c r="E371" s="10"/>
      <c r="F371" s="10"/>
      <c r="G371" s="117"/>
      <c r="H371" s="117"/>
      <c r="I371" s="118"/>
      <c r="J371" s="119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  <c r="FG371" s="11"/>
      <c r="FH371" s="11"/>
      <c r="FI371" s="11"/>
      <c r="FJ371" s="11"/>
      <c r="FK371" s="11"/>
      <c r="FL371" s="11"/>
      <c r="FM371" s="11"/>
      <c r="FN371" s="11"/>
      <c r="FO371" s="11"/>
      <c r="FP371" s="11"/>
      <c r="FQ371" s="11"/>
      <c r="FR371" s="11"/>
      <c r="FS371" s="11"/>
      <c r="FT371" s="11"/>
      <c r="FU371" s="11"/>
      <c r="FV371" s="11"/>
      <c r="FW371" s="11"/>
      <c r="FX371" s="11"/>
      <c r="FY371" s="11"/>
      <c r="FZ371" s="11"/>
      <c r="GA371" s="11"/>
      <c r="GB371" s="11"/>
      <c r="GC371" s="11"/>
      <c r="GD371" s="11"/>
    </row>
    <row r="372" spans="1:186" s="12" customFormat="1" ht="11.1" customHeight="1" x14ac:dyDescent="0.2">
      <c r="A372" s="115" t="s">
        <v>28</v>
      </c>
      <c r="B372" s="116"/>
      <c r="C372" s="10">
        <f t="shared" si="137"/>
        <v>0</v>
      </c>
      <c r="D372" s="10"/>
      <c r="E372" s="10"/>
      <c r="F372" s="10"/>
      <c r="G372" s="117"/>
      <c r="H372" s="117"/>
      <c r="I372" s="118"/>
      <c r="J372" s="119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  <c r="GD372" s="11"/>
    </row>
    <row r="373" spans="1:186" s="12" customFormat="1" ht="11.1" customHeight="1" x14ac:dyDescent="0.2">
      <c r="A373" s="115" t="s">
        <v>29</v>
      </c>
      <c r="B373" s="116"/>
      <c r="C373" s="10">
        <f t="shared" si="137"/>
        <v>0</v>
      </c>
      <c r="D373" s="10"/>
      <c r="E373" s="10"/>
      <c r="F373" s="10"/>
      <c r="G373" s="117"/>
      <c r="H373" s="117"/>
      <c r="I373" s="118"/>
      <c r="J373" s="119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  <c r="FG373" s="11"/>
      <c r="FH373" s="11"/>
      <c r="FI373" s="11"/>
      <c r="FJ373" s="11"/>
      <c r="FK373" s="11"/>
      <c r="FL373" s="11"/>
      <c r="FM373" s="11"/>
      <c r="FN373" s="11"/>
      <c r="FO373" s="11"/>
      <c r="FP373" s="11"/>
      <c r="FQ373" s="11"/>
      <c r="FR373" s="11"/>
      <c r="FS373" s="11"/>
      <c r="FT373" s="11"/>
      <c r="FU373" s="11"/>
      <c r="FV373" s="11"/>
      <c r="FW373" s="11"/>
      <c r="FX373" s="11"/>
      <c r="FY373" s="11"/>
      <c r="FZ373" s="11"/>
      <c r="GA373" s="11"/>
      <c r="GB373" s="11"/>
      <c r="GC373" s="11"/>
      <c r="GD373" s="11"/>
    </row>
    <row r="374" spans="1:186" s="9" customFormat="1" ht="29.25" x14ac:dyDescent="0.15">
      <c r="A374" s="30" t="s">
        <v>57</v>
      </c>
      <c r="B374" s="143" t="s">
        <v>95</v>
      </c>
      <c r="C374" s="143"/>
      <c r="D374" s="143"/>
      <c r="E374" s="143"/>
      <c r="F374" s="143"/>
      <c r="G374" s="143"/>
      <c r="H374" s="143"/>
      <c r="I374" s="143"/>
      <c r="J374" s="144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  <c r="FO374" s="8"/>
      <c r="FP374" s="8"/>
      <c r="FQ374" s="8"/>
      <c r="FR374" s="8"/>
      <c r="FS374" s="8"/>
      <c r="FT374" s="8"/>
      <c r="FU374" s="8"/>
      <c r="FV374" s="8"/>
      <c r="FW374" s="8"/>
      <c r="FX374" s="8"/>
      <c r="FY374" s="8"/>
      <c r="FZ374" s="8"/>
      <c r="GA374" s="8"/>
      <c r="GB374" s="8"/>
      <c r="GC374" s="8"/>
      <c r="GD374" s="8"/>
    </row>
    <row r="375" spans="1:186" s="12" customFormat="1" ht="9.75" x14ac:dyDescent="0.2">
      <c r="A375" s="141" t="s">
        <v>5</v>
      </c>
      <c r="B375" s="142"/>
      <c r="C375" s="14">
        <f t="shared" ref="C375:C381" si="138">SUM(C383,C401)</f>
        <v>3000</v>
      </c>
      <c r="D375" s="14">
        <f t="shared" ref="D375" si="139">SUM(D383,D401)</f>
        <v>1000</v>
      </c>
      <c r="E375" s="14">
        <f t="shared" ref="E375:F375" si="140">SUM(E383,E401)</f>
        <v>1000</v>
      </c>
      <c r="F375" s="14">
        <f t="shared" si="140"/>
        <v>1000</v>
      </c>
      <c r="G375" s="145"/>
      <c r="H375" s="145"/>
      <c r="I375" s="137">
        <v>41640</v>
      </c>
      <c r="J375" s="139">
        <v>44926</v>
      </c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  <c r="GD375" s="11"/>
    </row>
    <row r="376" spans="1:186" s="12" customFormat="1" ht="11.1" customHeight="1" x14ac:dyDescent="0.2">
      <c r="A376" s="141" t="s">
        <v>1</v>
      </c>
      <c r="B376" s="142"/>
      <c r="C376" s="14">
        <f t="shared" si="138"/>
        <v>0</v>
      </c>
      <c r="D376" s="14">
        <f t="shared" ref="D376" si="141">SUM(D384,D402)</f>
        <v>0</v>
      </c>
      <c r="E376" s="14">
        <f t="shared" ref="E376:F376" si="142">SUM(E384,E402)</f>
        <v>0</v>
      </c>
      <c r="F376" s="14">
        <f t="shared" si="142"/>
        <v>0</v>
      </c>
      <c r="G376" s="145"/>
      <c r="H376" s="145"/>
      <c r="I376" s="137"/>
      <c r="J376" s="139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  <c r="FG376" s="11"/>
      <c r="FH376" s="11"/>
      <c r="FI376" s="11"/>
      <c r="FJ376" s="11"/>
      <c r="FK376" s="11"/>
      <c r="FL376" s="11"/>
      <c r="FM376" s="11"/>
      <c r="FN376" s="11"/>
      <c r="FO376" s="11"/>
      <c r="FP376" s="11"/>
      <c r="FQ376" s="11"/>
      <c r="FR376" s="11"/>
      <c r="FS376" s="11"/>
      <c r="FT376" s="11"/>
      <c r="FU376" s="11"/>
      <c r="FV376" s="11"/>
      <c r="FW376" s="11"/>
      <c r="FX376" s="11"/>
      <c r="FY376" s="11"/>
      <c r="FZ376" s="11"/>
      <c r="GA376" s="11"/>
      <c r="GB376" s="11"/>
      <c r="GC376" s="11"/>
      <c r="GD376" s="11"/>
    </row>
    <row r="377" spans="1:186" s="12" customFormat="1" ht="11.1" customHeight="1" x14ac:dyDescent="0.2">
      <c r="A377" s="141" t="s">
        <v>2</v>
      </c>
      <c r="B377" s="142"/>
      <c r="C377" s="14">
        <f t="shared" si="138"/>
        <v>3000</v>
      </c>
      <c r="D377" s="14">
        <f t="shared" ref="D377" si="143">SUM(D385,D403)</f>
        <v>1000</v>
      </c>
      <c r="E377" s="14">
        <f t="shared" ref="E377:F377" si="144">SUM(E385,E403)</f>
        <v>1000</v>
      </c>
      <c r="F377" s="14">
        <f t="shared" si="144"/>
        <v>1000</v>
      </c>
      <c r="G377" s="145"/>
      <c r="H377" s="145"/>
      <c r="I377" s="137"/>
      <c r="J377" s="139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  <c r="GD377" s="11"/>
    </row>
    <row r="378" spans="1:186" s="12" customFormat="1" ht="11.1" customHeight="1" x14ac:dyDescent="0.2">
      <c r="A378" s="141" t="s">
        <v>3</v>
      </c>
      <c r="B378" s="142"/>
      <c r="C378" s="14">
        <f t="shared" si="138"/>
        <v>0</v>
      </c>
      <c r="D378" s="14">
        <f t="shared" ref="D378" si="145">SUM(D386,D404)</f>
        <v>0</v>
      </c>
      <c r="E378" s="14">
        <f t="shared" ref="E378:F378" si="146">SUM(E386,E404)</f>
        <v>0</v>
      </c>
      <c r="F378" s="14">
        <f t="shared" si="146"/>
        <v>0</v>
      </c>
      <c r="G378" s="145"/>
      <c r="H378" s="145"/>
      <c r="I378" s="137"/>
      <c r="J378" s="139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  <c r="FG378" s="11"/>
      <c r="FH378" s="11"/>
      <c r="FI378" s="11"/>
      <c r="FJ378" s="11"/>
      <c r="FK378" s="11"/>
      <c r="FL378" s="11"/>
      <c r="FM378" s="11"/>
      <c r="FN378" s="11"/>
      <c r="FO378" s="11"/>
      <c r="FP378" s="11"/>
      <c r="FQ378" s="11"/>
      <c r="FR378" s="11"/>
      <c r="FS378" s="11"/>
      <c r="FT378" s="11"/>
      <c r="FU378" s="11"/>
      <c r="FV378" s="11"/>
      <c r="FW378" s="11"/>
      <c r="FX378" s="11"/>
      <c r="FY378" s="11"/>
      <c r="FZ378" s="11"/>
      <c r="GA378" s="11"/>
      <c r="GB378" s="11"/>
      <c r="GC378" s="11"/>
      <c r="GD378" s="11"/>
    </row>
    <row r="379" spans="1:186" s="12" customFormat="1" ht="11.1" customHeight="1" x14ac:dyDescent="0.2">
      <c r="A379" s="141" t="s">
        <v>4</v>
      </c>
      <c r="B379" s="142"/>
      <c r="C379" s="14">
        <f t="shared" si="138"/>
        <v>0</v>
      </c>
      <c r="D379" s="14">
        <f t="shared" ref="D379" si="147">SUM(D387,D405)</f>
        <v>0</v>
      </c>
      <c r="E379" s="14">
        <f t="shared" ref="E379:F379" si="148">SUM(E387,E405)</f>
        <v>0</v>
      </c>
      <c r="F379" s="14">
        <f t="shared" si="148"/>
        <v>0</v>
      </c>
      <c r="G379" s="145"/>
      <c r="H379" s="145"/>
      <c r="I379" s="137"/>
      <c r="J379" s="139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  <c r="GD379" s="11"/>
    </row>
    <row r="380" spans="1:186" s="12" customFormat="1" ht="11.1" customHeight="1" x14ac:dyDescent="0.2">
      <c r="A380" s="141" t="s">
        <v>28</v>
      </c>
      <c r="B380" s="142"/>
      <c r="C380" s="14">
        <f t="shared" si="138"/>
        <v>0</v>
      </c>
      <c r="D380" s="14">
        <f t="shared" ref="D380" si="149">SUM(D388,D406)</f>
        <v>0</v>
      </c>
      <c r="E380" s="14">
        <f t="shared" ref="E380:F380" si="150">SUM(E388,E406)</f>
        <v>0</v>
      </c>
      <c r="F380" s="14">
        <f t="shared" si="150"/>
        <v>0</v>
      </c>
      <c r="G380" s="145"/>
      <c r="H380" s="145"/>
      <c r="I380" s="137"/>
      <c r="J380" s="139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  <c r="GD380" s="11"/>
    </row>
    <row r="381" spans="1:186" s="12" customFormat="1" ht="11.1" customHeight="1" x14ac:dyDescent="0.2">
      <c r="A381" s="160" t="s">
        <v>29</v>
      </c>
      <c r="B381" s="161"/>
      <c r="C381" s="15">
        <f t="shared" si="138"/>
        <v>0</v>
      </c>
      <c r="D381" s="15">
        <f t="shared" ref="D381" si="151">SUM(D389,D407)</f>
        <v>0</v>
      </c>
      <c r="E381" s="15">
        <f t="shared" ref="E381:F381" si="152">SUM(E389,E407)</f>
        <v>0</v>
      </c>
      <c r="F381" s="15">
        <f t="shared" si="152"/>
        <v>0</v>
      </c>
      <c r="G381" s="146"/>
      <c r="H381" s="146"/>
      <c r="I381" s="138"/>
      <c r="J381" s="140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  <c r="GD381" s="11"/>
    </row>
    <row r="382" spans="1:186" s="9" customFormat="1" ht="19.5" x14ac:dyDescent="0.15">
      <c r="A382" s="7" t="s">
        <v>58</v>
      </c>
      <c r="B382" s="113" t="s">
        <v>80</v>
      </c>
      <c r="C382" s="113"/>
      <c r="D382" s="113"/>
      <c r="E382" s="113"/>
      <c r="F382" s="113"/>
      <c r="G382" s="113"/>
      <c r="H382" s="113"/>
      <c r="I382" s="113"/>
      <c r="J382" s="114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  <c r="FO382" s="8"/>
      <c r="FP382" s="8"/>
      <c r="FQ382" s="8"/>
      <c r="FR382" s="8"/>
      <c r="FS382" s="8"/>
      <c r="FT382" s="8"/>
      <c r="FU382" s="8"/>
      <c r="FV382" s="8"/>
      <c r="FW382" s="8"/>
      <c r="FX382" s="8"/>
      <c r="FY382" s="8"/>
      <c r="FZ382" s="8"/>
      <c r="GA382" s="8"/>
      <c r="GB382" s="8"/>
      <c r="GC382" s="8"/>
      <c r="GD382" s="8"/>
    </row>
    <row r="383" spans="1:186" s="12" customFormat="1" ht="9.75" x14ac:dyDescent="0.2">
      <c r="A383" s="115" t="s">
        <v>5</v>
      </c>
      <c r="B383" s="116"/>
      <c r="C383" s="10">
        <f t="shared" ref="C383:C389" si="153">SUM(C391)</f>
        <v>1800</v>
      </c>
      <c r="D383" s="10">
        <f t="shared" ref="D383" si="154">SUM(D391)</f>
        <v>600</v>
      </c>
      <c r="E383" s="10">
        <f t="shared" ref="E383:F383" si="155">SUM(E391)</f>
        <v>600</v>
      </c>
      <c r="F383" s="10">
        <f t="shared" si="155"/>
        <v>600</v>
      </c>
      <c r="G383" s="117"/>
      <c r="H383" s="117"/>
      <c r="I383" s="118">
        <v>41640</v>
      </c>
      <c r="J383" s="155">
        <v>44926</v>
      </c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  <c r="FG383" s="11"/>
      <c r="FH383" s="11"/>
      <c r="FI383" s="11"/>
      <c r="FJ383" s="11"/>
      <c r="FK383" s="11"/>
      <c r="FL383" s="11"/>
      <c r="FM383" s="11"/>
      <c r="FN383" s="11"/>
      <c r="FO383" s="11"/>
      <c r="FP383" s="11"/>
      <c r="FQ383" s="11"/>
      <c r="FR383" s="11"/>
      <c r="FS383" s="11"/>
      <c r="FT383" s="11"/>
      <c r="FU383" s="11"/>
      <c r="FV383" s="11"/>
      <c r="FW383" s="11"/>
      <c r="FX383" s="11"/>
      <c r="FY383" s="11"/>
      <c r="FZ383" s="11"/>
      <c r="GA383" s="11"/>
      <c r="GB383" s="11"/>
      <c r="GC383" s="11"/>
      <c r="GD383" s="11"/>
    </row>
    <row r="384" spans="1:186" s="12" customFormat="1" ht="11.1" customHeight="1" x14ac:dyDescent="0.2">
      <c r="A384" s="115" t="s">
        <v>1</v>
      </c>
      <c r="B384" s="116"/>
      <c r="C384" s="16">
        <f t="shared" si="153"/>
        <v>0</v>
      </c>
      <c r="D384" s="16">
        <f t="shared" ref="D384" si="156">SUM(D392)</f>
        <v>0</v>
      </c>
      <c r="E384" s="16">
        <f t="shared" ref="E384:F384" si="157">SUM(E392)</f>
        <v>0</v>
      </c>
      <c r="F384" s="16">
        <f t="shared" si="157"/>
        <v>0</v>
      </c>
      <c r="G384" s="117"/>
      <c r="H384" s="117"/>
      <c r="I384" s="118"/>
      <c r="J384" s="156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  <c r="FG384" s="11"/>
      <c r="FH384" s="11"/>
      <c r="FI384" s="11"/>
      <c r="FJ384" s="11"/>
      <c r="FK384" s="11"/>
      <c r="FL384" s="11"/>
      <c r="FM384" s="11"/>
      <c r="FN384" s="11"/>
      <c r="FO384" s="11"/>
      <c r="FP384" s="11"/>
      <c r="FQ384" s="11"/>
      <c r="FR384" s="11"/>
      <c r="FS384" s="11"/>
      <c r="FT384" s="11"/>
      <c r="FU384" s="11"/>
      <c r="FV384" s="11"/>
      <c r="FW384" s="11"/>
      <c r="FX384" s="11"/>
      <c r="FY384" s="11"/>
      <c r="FZ384" s="11"/>
      <c r="GA384" s="11"/>
      <c r="GB384" s="11"/>
      <c r="GC384" s="11"/>
      <c r="GD384" s="11"/>
    </row>
    <row r="385" spans="1:186" s="12" customFormat="1" ht="11.1" customHeight="1" x14ac:dyDescent="0.2">
      <c r="A385" s="115" t="s">
        <v>2</v>
      </c>
      <c r="B385" s="116"/>
      <c r="C385" s="16">
        <f t="shared" si="153"/>
        <v>1800</v>
      </c>
      <c r="D385" s="16">
        <f t="shared" ref="D385" si="158">SUM(D393)</f>
        <v>600</v>
      </c>
      <c r="E385" s="16">
        <f t="shared" ref="E385:F385" si="159">SUM(E393)</f>
        <v>600</v>
      </c>
      <c r="F385" s="16">
        <f t="shared" si="159"/>
        <v>600</v>
      </c>
      <c r="G385" s="117"/>
      <c r="H385" s="117"/>
      <c r="I385" s="118"/>
      <c r="J385" s="156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  <c r="FG385" s="11"/>
      <c r="FH385" s="11"/>
      <c r="FI385" s="11"/>
      <c r="FJ385" s="11"/>
      <c r="FK385" s="11"/>
      <c r="FL385" s="11"/>
      <c r="FM385" s="11"/>
      <c r="FN385" s="11"/>
      <c r="FO385" s="11"/>
      <c r="FP385" s="11"/>
      <c r="FQ385" s="11"/>
      <c r="FR385" s="11"/>
      <c r="FS385" s="11"/>
      <c r="FT385" s="11"/>
      <c r="FU385" s="11"/>
      <c r="FV385" s="11"/>
      <c r="FW385" s="11"/>
      <c r="FX385" s="11"/>
      <c r="FY385" s="11"/>
      <c r="FZ385" s="11"/>
      <c r="GA385" s="11"/>
      <c r="GB385" s="11"/>
      <c r="GC385" s="11"/>
      <c r="GD385" s="11"/>
    </row>
    <row r="386" spans="1:186" s="12" customFormat="1" ht="11.1" customHeight="1" x14ac:dyDescent="0.2">
      <c r="A386" s="115" t="s">
        <v>3</v>
      </c>
      <c r="B386" s="116"/>
      <c r="C386" s="16">
        <f t="shared" si="153"/>
        <v>0</v>
      </c>
      <c r="D386" s="16">
        <f t="shared" ref="D386" si="160">SUM(D394)</f>
        <v>0</v>
      </c>
      <c r="E386" s="16">
        <f t="shared" ref="E386:F386" si="161">SUM(E394)</f>
        <v>0</v>
      </c>
      <c r="F386" s="16">
        <f t="shared" si="161"/>
        <v>0</v>
      </c>
      <c r="G386" s="117"/>
      <c r="H386" s="117"/>
      <c r="I386" s="118"/>
      <c r="J386" s="156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</row>
    <row r="387" spans="1:186" s="12" customFormat="1" ht="11.1" customHeight="1" x14ac:dyDescent="0.2">
      <c r="A387" s="115" t="s">
        <v>4</v>
      </c>
      <c r="B387" s="116"/>
      <c r="C387" s="16">
        <f t="shared" si="153"/>
        <v>0</v>
      </c>
      <c r="D387" s="16">
        <f t="shared" ref="D387" si="162">SUM(D395)</f>
        <v>0</v>
      </c>
      <c r="E387" s="16">
        <f t="shared" ref="E387:F387" si="163">SUM(E395)</f>
        <v>0</v>
      </c>
      <c r="F387" s="16">
        <f t="shared" si="163"/>
        <v>0</v>
      </c>
      <c r="G387" s="117"/>
      <c r="H387" s="117"/>
      <c r="I387" s="118"/>
      <c r="J387" s="156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  <c r="GD387" s="11"/>
    </row>
    <row r="388" spans="1:186" s="12" customFormat="1" ht="11.1" customHeight="1" x14ac:dyDescent="0.2">
      <c r="A388" s="115" t="s">
        <v>28</v>
      </c>
      <c r="B388" s="116"/>
      <c r="C388" s="16">
        <f t="shared" si="153"/>
        <v>0</v>
      </c>
      <c r="D388" s="16">
        <f t="shared" ref="D388" si="164">SUM(D396)</f>
        <v>0</v>
      </c>
      <c r="E388" s="16">
        <f t="shared" ref="E388:F388" si="165">SUM(E396)</f>
        <v>0</v>
      </c>
      <c r="F388" s="16">
        <f t="shared" si="165"/>
        <v>0</v>
      </c>
      <c r="G388" s="117"/>
      <c r="H388" s="117"/>
      <c r="I388" s="118"/>
      <c r="J388" s="156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  <c r="FG388" s="11"/>
      <c r="FH388" s="11"/>
      <c r="FI388" s="11"/>
      <c r="FJ388" s="11"/>
      <c r="FK388" s="11"/>
      <c r="FL388" s="11"/>
      <c r="FM388" s="11"/>
      <c r="FN388" s="11"/>
      <c r="FO388" s="11"/>
      <c r="FP388" s="11"/>
      <c r="FQ388" s="11"/>
      <c r="FR388" s="11"/>
      <c r="FS388" s="11"/>
      <c r="FT388" s="11"/>
      <c r="FU388" s="11"/>
      <c r="FV388" s="11"/>
      <c r="FW388" s="11"/>
      <c r="FX388" s="11"/>
      <c r="FY388" s="11"/>
      <c r="FZ388" s="11"/>
      <c r="GA388" s="11"/>
      <c r="GB388" s="11"/>
      <c r="GC388" s="11"/>
      <c r="GD388" s="11"/>
    </row>
    <row r="389" spans="1:186" s="12" customFormat="1" ht="11.1" customHeight="1" x14ac:dyDescent="0.2">
      <c r="A389" s="133" t="s">
        <v>29</v>
      </c>
      <c r="B389" s="128"/>
      <c r="C389" s="17">
        <f t="shared" si="153"/>
        <v>0</v>
      </c>
      <c r="D389" s="17">
        <f t="shared" ref="D389" si="166">SUM(D397)</f>
        <v>0</v>
      </c>
      <c r="E389" s="17">
        <f t="shared" ref="E389:F389" si="167">SUM(E397)</f>
        <v>0</v>
      </c>
      <c r="F389" s="17">
        <f t="shared" si="167"/>
        <v>0</v>
      </c>
      <c r="G389" s="127"/>
      <c r="H389" s="127"/>
      <c r="I389" s="131"/>
      <c r="J389" s="157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</row>
    <row r="390" spans="1:186" s="12" customFormat="1" ht="19.5" x14ac:dyDescent="0.15">
      <c r="A390" s="7" t="s">
        <v>59</v>
      </c>
      <c r="B390" s="113" t="s">
        <v>81</v>
      </c>
      <c r="C390" s="113"/>
      <c r="D390" s="113"/>
      <c r="E390" s="113"/>
      <c r="F390" s="113"/>
      <c r="G390" s="113"/>
      <c r="H390" s="113"/>
      <c r="I390" s="113"/>
      <c r="J390" s="114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  <c r="FG390" s="11"/>
      <c r="FH390" s="11"/>
      <c r="FI390" s="11"/>
      <c r="FJ390" s="11"/>
      <c r="FK390" s="11"/>
      <c r="FL390" s="11"/>
      <c r="FM390" s="11"/>
      <c r="FN390" s="11"/>
      <c r="FO390" s="11"/>
      <c r="FP390" s="11"/>
      <c r="FQ390" s="11"/>
      <c r="FR390" s="11"/>
      <c r="FS390" s="11"/>
      <c r="FT390" s="11"/>
      <c r="FU390" s="11"/>
      <c r="FV390" s="11"/>
      <c r="FW390" s="11"/>
      <c r="FX390" s="11"/>
      <c r="FY390" s="11"/>
      <c r="FZ390" s="11"/>
      <c r="GA390" s="11"/>
      <c r="GB390" s="11"/>
      <c r="GC390" s="11"/>
      <c r="GD390" s="11"/>
    </row>
    <row r="391" spans="1:186" s="12" customFormat="1" ht="9.75" customHeight="1" x14ac:dyDescent="0.2">
      <c r="A391" s="115" t="s">
        <v>5</v>
      </c>
      <c r="B391" s="116"/>
      <c r="C391" s="10">
        <f t="shared" ref="C391:C397" si="168">SUM(D391,E391,F391)</f>
        <v>1800</v>
      </c>
      <c r="D391" s="45">
        <f t="shared" ref="D391" si="169">SUM(D392:D397)</f>
        <v>600</v>
      </c>
      <c r="E391" s="45">
        <f t="shared" ref="E391:F391" si="170">SUM(E392:E397)</f>
        <v>600</v>
      </c>
      <c r="F391" s="45">
        <f t="shared" si="170"/>
        <v>600</v>
      </c>
      <c r="G391" s="117" t="s">
        <v>230</v>
      </c>
      <c r="H391" s="117" t="s">
        <v>26</v>
      </c>
      <c r="I391" s="118">
        <v>43831</v>
      </c>
      <c r="J391" s="119">
        <v>44926</v>
      </c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  <c r="FG391" s="11"/>
      <c r="FH391" s="11"/>
      <c r="FI391" s="11"/>
      <c r="FJ391" s="11"/>
      <c r="FK391" s="11"/>
      <c r="FL391" s="11"/>
      <c r="FM391" s="11"/>
      <c r="FN391" s="11"/>
      <c r="FO391" s="11"/>
      <c r="FP391" s="11"/>
      <c r="FQ391" s="11"/>
      <c r="FR391" s="11"/>
      <c r="FS391" s="11"/>
      <c r="FT391" s="11"/>
      <c r="FU391" s="11"/>
      <c r="FV391" s="11"/>
      <c r="FW391" s="11"/>
      <c r="FX391" s="11"/>
      <c r="FY391" s="11"/>
      <c r="FZ391" s="11"/>
      <c r="GA391" s="11"/>
      <c r="GB391" s="11"/>
      <c r="GC391" s="11"/>
      <c r="GD391" s="11"/>
    </row>
    <row r="392" spans="1:186" s="12" customFormat="1" ht="11.1" customHeight="1" x14ac:dyDescent="0.2">
      <c r="A392" s="115" t="s">
        <v>1</v>
      </c>
      <c r="B392" s="116"/>
      <c r="C392" s="10">
        <f t="shared" si="168"/>
        <v>0</v>
      </c>
      <c r="D392" s="10"/>
      <c r="E392" s="10"/>
      <c r="F392" s="10"/>
      <c r="G392" s="117"/>
      <c r="H392" s="117"/>
      <c r="I392" s="118"/>
      <c r="J392" s="119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  <c r="GD392" s="11"/>
    </row>
    <row r="393" spans="1:186" s="12" customFormat="1" ht="11.1" customHeight="1" x14ac:dyDescent="0.2">
      <c r="A393" s="115" t="s">
        <v>2</v>
      </c>
      <c r="B393" s="116"/>
      <c r="C393" s="10">
        <f t="shared" si="168"/>
        <v>1800</v>
      </c>
      <c r="D393" s="16">
        <v>600</v>
      </c>
      <c r="E393" s="16">
        <v>600</v>
      </c>
      <c r="F393" s="16">
        <v>600</v>
      </c>
      <c r="G393" s="117"/>
      <c r="H393" s="117"/>
      <c r="I393" s="118"/>
      <c r="J393" s="119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  <c r="EZ393" s="11"/>
      <c r="FA393" s="11"/>
      <c r="FB393" s="11"/>
      <c r="FC393" s="11"/>
      <c r="FD393" s="11"/>
      <c r="FE393" s="11"/>
      <c r="FF393" s="11"/>
      <c r="FG393" s="11"/>
      <c r="FH393" s="11"/>
      <c r="FI393" s="11"/>
      <c r="FJ393" s="11"/>
      <c r="FK393" s="11"/>
      <c r="FL393" s="11"/>
      <c r="FM393" s="11"/>
      <c r="FN393" s="11"/>
      <c r="FO393" s="11"/>
      <c r="FP393" s="11"/>
      <c r="FQ393" s="11"/>
      <c r="FR393" s="11"/>
      <c r="FS393" s="11"/>
      <c r="FT393" s="11"/>
      <c r="FU393" s="11"/>
      <c r="FV393" s="11"/>
      <c r="FW393" s="11"/>
      <c r="FX393" s="11"/>
      <c r="FY393" s="11"/>
      <c r="FZ393" s="11"/>
      <c r="GA393" s="11"/>
      <c r="GB393" s="11"/>
      <c r="GC393" s="11"/>
      <c r="GD393" s="11"/>
    </row>
    <row r="394" spans="1:186" s="12" customFormat="1" ht="11.1" customHeight="1" x14ac:dyDescent="0.2">
      <c r="A394" s="115" t="s">
        <v>3</v>
      </c>
      <c r="B394" s="116"/>
      <c r="C394" s="10">
        <f t="shared" si="168"/>
        <v>0</v>
      </c>
      <c r="D394" s="10"/>
      <c r="E394" s="10"/>
      <c r="F394" s="10"/>
      <c r="G394" s="117"/>
      <c r="H394" s="117"/>
      <c r="I394" s="118"/>
      <c r="J394" s="119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  <c r="EZ394" s="11"/>
      <c r="FA394" s="11"/>
      <c r="FB394" s="11"/>
      <c r="FC394" s="11"/>
      <c r="FD394" s="11"/>
      <c r="FE394" s="11"/>
      <c r="FF394" s="11"/>
      <c r="FG394" s="11"/>
      <c r="FH394" s="11"/>
      <c r="FI394" s="11"/>
      <c r="FJ394" s="11"/>
      <c r="FK394" s="11"/>
      <c r="FL394" s="11"/>
      <c r="FM394" s="11"/>
      <c r="FN394" s="11"/>
      <c r="FO394" s="11"/>
      <c r="FP394" s="11"/>
      <c r="FQ394" s="11"/>
      <c r="FR394" s="11"/>
      <c r="FS394" s="11"/>
      <c r="FT394" s="11"/>
      <c r="FU394" s="11"/>
      <c r="FV394" s="11"/>
      <c r="FW394" s="11"/>
      <c r="FX394" s="11"/>
      <c r="FY394" s="11"/>
      <c r="FZ394" s="11"/>
      <c r="GA394" s="11"/>
      <c r="GB394" s="11"/>
      <c r="GC394" s="11"/>
      <c r="GD394" s="11"/>
    </row>
    <row r="395" spans="1:186" s="12" customFormat="1" ht="11.1" customHeight="1" x14ac:dyDescent="0.2">
      <c r="A395" s="115" t="s">
        <v>4</v>
      </c>
      <c r="B395" s="116"/>
      <c r="C395" s="10">
        <f t="shared" si="168"/>
        <v>0</v>
      </c>
      <c r="D395" s="10"/>
      <c r="E395" s="10"/>
      <c r="F395" s="10"/>
      <c r="G395" s="117"/>
      <c r="H395" s="117"/>
      <c r="I395" s="118"/>
      <c r="J395" s="119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  <c r="FG395" s="11"/>
      <c r="FH395" s="11"/>
      <c r="FI395" s="11"/>
      <c r="FJ395" s="11"/>
      <c r="FK395" s="11"/>
      <c r="FL395" s="11"/>
      <c r="FM395" s="11"/>
      <c r="FN395" s="11"/>
      <c r="FO395" s="11"/>
      <c r="FP395" s="11"/>
      <c r="FQ395" s="11"/>
      <c r="FR395" s="11"/>
      <c r="FS395" s="11"/>
      <c r="FT395" s="11"/>
      <c r="FU395" s="11"/>
      <c r="FV395" s="11"/>
      <c r="FW395" s="11"/>
      <c r="FX395" s="11"/>
      <c r="FY395" s="11"/>
      <c r="FZ395" s="11"/>
      <c r="GA395" s="11"/>
      <c r="GB395" s="11"/>
      <c r="GC395" s="11"/>
      <c r="GD395" s="11"/>
    </row>
    <row r="396" spans="1:186" s="12" customFormat="1" ht="11.1" customHeight="1" x14ac:dyDescent="0.2">
      <c r="A396" s="115" t="s">
        <v>28</v>
      </c>
      <c r="B396" s="116"/>
      <c r="C396" s="10">
        <f t="shared" si="168"/>
        <v>0</v>
      </c>
      <c r="D396" s="16"/>
      <c r="E396" s="16"/>
      <c r="F396" s="16"/>
      <c r="G396" s="117"/>
      <c r="H396" s="117"/>
      <c r="I396" s="118"/>
      <c r="J396" s="119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  <c r="GD396" s="11"/>
    </row>
    <row r="397" spans="1:186" s="12" customFormat="1" ht="21.75" customHeight="1" x14ac:dyDescent="0.2">
      <c r="A397" s="115" t="s">
        <v>29</v>
      </c>
      <c r="B397" s="116"/>
      <c r="C397" s="10">
        <f t="shared" si="168"/>
        <v>0</v>
      </c>
      <c r="D397" s="16"/>
      <c r="E397" s="16"/>
      <c r="F397" s="16"/>
      <c r="G397" s="127"/>
      <c r="H397" s="117"/>
      <c r="I397" s="118"/>
      <c r="J397" s="119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  <c r="EZ397" s="11"/>
      <c r="FA397" s="11"/>
      <c r="FB397" s="11"/>
      <c r="FC397" s="11"/>
      <c r="FD397" s="11"/>
      <c r="FE397" s="11"/>
      <c r="FF397" s="11"/>
      <c r="FG397" s="11"/>
      <c r="FH397" s="11"/>
      <c r="FI397" s="11"/>
      <c r="FJ397" s="11"/>
      <c r="FK397" s="11"/>
      <c r="FL397" s="11"/>
      <c r="FM397" s="11"/>
      <c r="FN397" s="11"/>
      <c r="FO397" s="11"/>
      <c r="FP397" s="11"/>
      <c r="FQ397" s="11"/>
      <c r="FR397" s="11"/>
      <c r="FS397" s="11"/>
      <c r="FT397" s="11"/>
      <c r="FU397" s="11"/>
      <c r="FV397" s="11"/>
      <c r="FW397" s="11"/>
      <c r="FX397" s="11"/>
      <c r="FY397" s="11"/>
      <c r="FZ397" s="11"/>
      <c r="GA397" s="11"/>
      <c r="GB397" s="11"/>
      <c r="GC397" s="11"/>
      <c r="GD397" s="11"/>
    </row>
    <row r="398" spans="1:186" s="12" customFormat="1" ht="29.25" x14ac:dyDescent="0.2">
      <c r="A398" s="26" t="s">
        <v>72</v>
      </c>
      <c r="B398" s="116" t="s">
        <v>194</v>
      </c>
      <c r="C398" s="116"/>
      <c r="D398" s="116"/>
      <c r="E398" s="116"/>
      <c r="F398" s="116"/>
      <c r="G398" s="69"/>
      <c r="H398" s="27" t="s">
        <v>71</v>
      </c>
      <c r="I398" s="27" t="s">
        <v>71</v>
      </c>
      <c r="J398" s="28" t="s">
        <v>193</v>
      </c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  <c r="GD398" s="11"/>
    </row>
    <row r="399" spans="1:186" s="12" customFormat="1" ht="19.5" x14ac:dyDescent="0.2">
      <c r="A399" s="19" t="s">
        <v>34</v>
      </c>
      <c r="B399" s="128" t="s">
        <v>108</v>
      </c>
      <c r="C399" s="128"/>
      <c r="D399" s="128"/>
      <c r="E399" s="128"/>
      <c r="F399" s="128"/>
      <c r="G399" s="20"/>
      <c r="H399" s="21" t="s">
        <v>71</v>
      </c>
      <c r="I399" s="27" t="s">
        <v>71</v>
      </c>
      <c r="J399" s="22" t="s">
        <v>71</v>
      </c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  <c r="EZ399" s="11"/>
      <c r="FA399" s="11"/>
      <c r="FB399" s="11"/>
      <c r="FC399" s="11"/>
      <c r="FD399" s="11"/>
      <c r="FE399" s="11"/>
      <c r="FF399" s="11"/>
      <c r="FG399" s="11"/>
      <c r="FH399" s="11"/>
      <c r="FI399" s="11"/>
      <c r="FJ399" s="11"/>
      <c r="FK399" s="11"/>
      <c r="FL399" s="11"/>
      <c r="FM399" s="11"/>
      <c r="FN399" s="11"/>
      <c r="FO399" s="11"/>
      <c r="FP399" s="11"/>
      <c r="FQ399" s="11"/>
      <c r="FR399" s="11"/>
      <c r="FS399" s="11"/>
      <c r="FT399" s="11"/>
      <c r="FU399" s="11"/>
      <c r="FV399" s="11"/>
      <c r="FW399" s="11"/>
      <c r="FX399" s="11"/>
      <c r="FY399" s="11"/>
      <c r="FZ399" s="11"/>
      <c r="GA399" s="11"/>
      <c r="GB399" s="11"/>
      <c r="GC399" s="11"/>
      <c r="GD399" s="11"/>
    </row>
    <row r="400" spans="1:186" s="12" customFormat="1" ht="19.5" x14ac:dyDescent="0.15">
      <c r="A400" s="7" t="s">
        <v>74</v>
      </c>
      <c r="B400" s="113" t="s">
        <v>82</v>
      </c>
      <c r="C400" s="113"/>
      <c r="D400" s="113"/>
      <c r="E400" s="113"/>
      <c r="F400" s="113"/>
      <c r="G400" s="113"/>
      <c r="H400" s="113"/>
      <c r="I400" s="113"/>
      <c r="J400" s="114"/>
      <c r="K400" s="32"/>
      <c r="L400" s="147"/>
      <c r="M400" s="147"/>
      <c r="N400" s="147"/>
      <c r="O400" s="147"/>
      <c r="P400" s="147"/>
      <c r="Q400" s="147"/>
      <c r="R400" s="147"/>
      <c r="S400" s="147"/>
      <c r="T400" s="147"/>
      <c r="U400" s="32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32"/>
      <c r="AF400" s="147"/>
      <c r="AG400" s="147"/>
      <c r="AH400" s="147"/>
      <c r="AI400" s="147"/>
      <c r="AJ400" s="147"/>
      <c r="AK400" s="147"/>
      <c r="AL400" s="147"/>
      <c r="AM400" s="147"/>
      <c r="AN400" s="147"/>
      <c r="AO400" s="32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32"/>
      <c r="AZ400" s="147"/>
      <c r="BA400" s="147"/>
      <c r="BB400" s="147"/>
      <c r="BC400" s="147"/>
      <c r="BD400" s="147"/>
      <c r="BE400" s="147"/>
      <c r="BF400" s="147"/>
      <c r="BG400" s="147"/>
      <c r="BH400" s="147"/>
      <c r="BI400" s="32"/>
      <c r="BJ400" s="147"/>
      <c r="BK400" s="147"/>
      <c r="BL400" s="147"/>
      <c r="BM400" s="147"/>
      <c r="BN400" s="147"/>
      <c r="BO400" s="147"/>
      <c r="BP400" s="147"/>
      <c r="BQ400" s="147"/>
      <c r="BR400" s="147"/>
      <c r="BS400" s="32"/>
      <c r="BT400" s="147"/>
      <c r="BU400" s="147"/>
      <c r="BV400" s="147"/>
      <c r="BW400" s="147"/>
      <c r="BX400" s="147"/>
      <c r="BY400" s="147"/>
      <c r="BZ400" s="147"/>
      <c r="CA400" s="147"/>
      <c r="CB400" s="147"/>
      <c r="CC400" s="32"/>
      <c r="CD400" s="147"/>
      <c r="CE400" s="147"/>
      <c r="CF400" s="147"/>
      <c r="CG400" s="147"/>
      <c r="CH400" s="147"/>
      <c r="CI400" s="147"/>
      <c r="CJ400" s="147"/>
      <c r="CK400" s="147"/>
      <c r="CL400" s="147"/>
      <c r="CM400" s="32"/>
      <c r="CN400" s="147"/>
      <c r="CO400" s="147"/>
      <c r="CP400" s="147"/>
      <c r="CQ400" s="147"/>
      <c r="CR400" s="147"/>
      <c r="CS400" s="147"/>
      <c r="CT400" s="147"/>
      <c r="CU400" s="147"/>
      <c r="CV400" s="147"/>
      <c r="CW400" s="32"/>
      <c r="CX400" s="147"/>
      <c r="CY400" s="147"/>
      <c r="CZ400" s="147"/>
      <c r="DA400" s="147"/>
      <c r="DB400" s="147"/>
      <c r="DC400" s="147"/>
      <c r="DD400" s="147"/>
      <c r="DE400" s="147"/>
      <c r="DF400" s="147"/>
      <c r="DG400" s="32"/>
      <c r="DH400" s="147"/>
      <c r="DI400" s="147"/>
      <c r="DJ400" s="147"/>
      <c r="DK400" s="147"/>
      <c r="DL400" s="147"/>
      <c r="DM400" s="147"/>
      <c r="DN400" s="147"/>
      <c r="DO400" s="147"/>
      <c r="DP400" s="147"/>
      <c r="DQ400" s="32"/>
      <c r="DR400" s="147"/>
      <c r="DS400" s="147"/>
      <c r="DT400" s="147"/>
      <c r="DU400" s="147"/>
      <c r="DV400" s="147"/>
      <c r="DW400" s="147"/>
      <c r="DX400" s="147"/>
      <c r="DY400" s="147"/>
      <c r="DZ400" s="147"/>
      <c r="EA400" s="32"/>
      <c r="EB400" s="147"/>
      <c r="EC400" s="147"/>
      <c r="ED400" s="147"/>
      <c r="EE400" s="147"/>
      <c r="EF400" s="147"/>
      <c r="EG400" s="147"/>
      <c r="EH400" s="147"/>
      <c r="EI400" s="147"/>
      <c r="EJ400" s="147"/>
      <c r="EK400" s="32"/>
      <c r="EL400" s="147"/>
      <c r="EM400" s="147"/>
      <c r="EN400" s="147"/>
      <c r="EO400" s="147"/>
      <c r="EP400" s="147"/>
      <c r="EQ400" s="147"/>
      <c r="ER400" s="147"/>
      <c r="ES400" s="147"/>
      <c r="ET400" s="147"/>
      <c r="EU400" s="32"/>
      <c r="EV400" s="147"/>
      <c r="EW400" s="147"/>
      <c r="EX400" s="147"/>
      <c r="EY400" s="147"/>
      <c r="EZ400" s="147"/>
      <c r="FA400" s="147"/>
      <c r="FB400" s="147"/>
      <c r="FC400" s="147"/>
      <c r="FD400" s="147"/>
      <c r="FE400" s="32"/>
      <c r="FF400" s="147"/>
      <c r="FG400" s="147"/>
      <c r="FH400" s="147"/>
      <c r="FI400" s="147"/>
      <c r="FJ400" s="147"/>
      <c r="FK400" s="147"/>
      <c r="FL400" s="147"/>
      <c r="FM400" s="147"/>
      <c r="FN400" s="147"/>
      <c r="FO400" s="32"/>
      <c r="FP400" s="147"/>
      <c r="FQ400" s="147"/>
      <c r="FR400" s="147"/>
      <c r="FS400" s="147"/>
      <c r="FT400" s="147"/>
      <c r="FU400" s="147"/>
      <c r="FV400" s="147"/>
      <c r="FW400" s="147"/>
      <c r="FX400" s="147"/>
      <c r="FY400" s="32"/>
      <c r="FZ400" s="147"/>
      <c r="GA400" s="147"/>
      <c r="GB400" s="147"/>
      <c r="GC400" s="147"/>
      <c r="GD400" s="147"/>
    </row>
    <row r="401" spans="1:186" s="12" customFormat="1" ht="12" x14ac:dyDescent="0.2">
      <c r="A401" s="115" t="s">
        <v>5</v>
      </c>
      <c r="B401" s="116"/>
      <c r="C401" s="10">
        <f t="shared" ref="C401:C407" si="171">SUM(C409)</f>
        <v>1200</v>
      </c>
      <c r="D401" s="10">
        <f t="shared" ref="D401" si="172">SUM(D409)</f>
        <v>400</v>
      </c>
      <c r="E401" s="10">
        <f t="shared" ref="E401:F401" si="173">SUM(E409)</f>
        <v>400</v>
      </c>
      <c r="F401" s="10">
        <f t="shared" si="173"/>
        <v>400</v>
      </c>
      <c r="G401" s="117"/>
      <c r="H401" s="117"/>
      <c r="I401" s="118">
        <v>41640</v>
      </c>
      <c r="J401" s="155">
        <v>44926</v>
      </c>
      <c r="K401" s="150"/>
      <c r="L401" s="150"/>
      <c r="M401" s="33"/>
      <c r="N401" s="33"/>
      <c r="O401" s="33"/>
      <c r="P401" s="33"/>
      <c r="Q401" s="151"/>
      <c r="R401" s="151"/>
      <c r="S401" s="149"/>
      <c r="T401" s="149"/>
      <c r="U401" s="150"/>
      <c r="V401" s="150"/>
      <c r="W401" s="33"/>
      <c r="X401" s="33"/>
      <c r="Y401" s="33"/>
      <c r="Z401" s="33"/>
      <c r="AA401" s="151"/>
      <c r="AB401" s="151"/>
      <c r="AC401" s="149"/>
      <c r="AD401" s="149"/>
      <c r="AE401" s="150"/>
      <c r="AF401" s="150"/>
      <c r="AG401" s="33"/>
      <c r="AH401" s="33"/>
      <c r="AI401" s="33"/>
      <c r="AJ401" s="33"/>
      <c r="AK401" s="151"/>
      <c r="AL401" s="151"/>
      <c r="AM401" s="149"/>
      <c r="AN401" s="149"/>
      <c r="AO401" s="150"/>
      <c r="AP401" s="150"/>
      <c r="AQ401" s="33"/>
      <c r="AR401" s="33"/>
      <c r="AS401" s="33"/>
      <c r="AT401" s="33"/>
      <c r="AU401" s="151"/>
      <c r="AV401" s="151"/>
      <c r="AW401" s="149"/>
      <c r="AX401" s="149"/>
      <c r="AY401" s="150"/>
      <c r="AZ401" s="150"/>
      <c r="BA401" s="33"/>
      <c r="BB401" s="33"/>
      <c r="BC401" s="33"/>
      <c r="BD401" s="33"/>
      <c r="BE401" s="151"/>
      <c r="BF401" s="151"/>
      <c r="BG401" s="149"/>
      <c r="BH401" s="149"/>
      <c r="BI401" s="150"/>
      <c r="BJ401" s="150"/>
      <c r="BK401" s="33"/>
      <c r="BL401" s="33"/>
      <c r="BM401" s="33"/>
      <c r="BN401" s="33"/>
      <c r="BO401" s="151"/>
      <c r="BP401" s="151"/>
      <c r="BQ401" s="149"/>
      <c r="BR401" s="149"/>
      <c r="BS401" s="150"/>
      <c r="BT401" s="150"/>
      <c r="BU401" s="33"/>
      <c r="BV401" s="33"/>
      <c r="BW401" s="33"/>
      <c r="BX401" s="33"/>
      <c r="BY401" s="151"/>
      <c r="BZ401" s="151"/>
      <c r="CA401" s="149"/>
      <c r="CB401" s="149"/>
      <c r="CC401" s="150"/>
      <c r="CD401" s="150"/>
      <c r="CE401" s="33"/>
      <c r="CF401" s="33"/>
      <c r="CG401" s="33"/>
      <c r="CH401" s="33"/>
      <c r="CI401" s="151"/>
      <c r="CJ401" s="151"/>
      <c r="CK401" s="149"/>
      <c r="CL401" s="149"/>
      <c r="CM401" s="150"/>
      <c r="CN401" s="150"/>
      <c r="CO401" s="33"/>
      <c r="CP401" s="33"/>
      <c r="CQ401" s="33"/>
      <c r="CR401" s="33"/>
      <c r="CS401" s="151"/>
      <c r="CT401" s="151"/>
      <c r="CU401" s="149"/>
      <c r="CV401" s="149"/>
      <c r="CW401" s="150"/>
      <c r="CX401" s="150"/>
      <c r="CY401" s="33"/>
      <c r="CZ401" s="33"/>
      <c r="DA401" s="33"/>
      <c r="DB401" s="33"/>
      <c r="DC401" s="151"/>
      <c r="DD401" s="151"/>
      <c r="DE401" s="149"/>
      <c r="DF401" s="149"/>
      <c r="DG401" s="150"/>
      <c r="DH401" s="150"/>
      <c r="DI401" s="33"/>
      <c r="DJ401" s="33"/>
      <c r="DK401" s="33"/>
      <c r="DL401" s="33"/>
      <c r="DM401" s="151"/>
      <c r="DN401" s="151"/>
      <c r="DO401" s="149"/>
      <c r="DP401" s="149"/>
      <c r="DQ401" s="150"/>
      <c r="DR401" s="150"/>
      <c r="DS401" s="33"/>
      <c r="DT401" s="33"/>
      <c r="DU401" s="33"/>
      <c r="DV401" s="33"/>
      <c r="DW401" s="151"/>
      <c r="DX401" s="151"/>
      <c r="DY401" s="149"/>
      <c r="DZ401" s="149"/>
      <c r="EA401" s="150"/>
      <c r="EB401" s="150"/>
      <c r="EC401" s="33"/>
      <c r="ED401" s="33"/>
      <c r="EE401" s="33"/>
      <c r="EF401" s="33"/>
      <c r="EG401" s="151"/>
      <c r="EH401" s="151"/>
      <c r="EI401" s="149"/>
      <c r="EJ401" s="149"/>
      <c r="EK401" s="150"/>
      <c r="EL401" s="150"/>
      <c r="EM401" s="33"/>
      <c r="EN401" s="33"/>
      <c r="EO401" s="33"/>
      <c r="EP401" s="33"/>
      <c r="EQ401" s="151"/>
      <c r="ER401" s="151"/>
      <c r="ES401" s="149"/>
      <c r="ET401" s="149"/>
      <c r="EU401" s="150"/>
      <c r="EV401" s="150"/>
      <c r="EW401" s="33"/>
      <c r="EX401" s="33"/>
      <c r="EY401" s="33"/>
      <c r="EZ401" s="33"/>
      <c r="FA401" s="151"/>
      <c r="FB401" s="151"/>
      <c r="FC401" s="149"/>
      <c r="FD401" s="149"/>
      <c r="FE401" s="150"/>
      <c r="FF401" s="150"/>
      <c r="FG401" s="33"/>
      <c r="FH401" s="33"/>
      <c r="FI401" s="33"/>
      <c r="FJ401" s="33"/>
      <c r="FK401" s="151"/>
      <c r="FL401" s="151"/>
      <c r="FM401" s="149"/>
      <c r="FN401" s="149"/>
      <c r="FO401" s="150"/>
      <c r="FP401" s="150"/>
      <c r="FQ401" s="33"/>
      <c r="FR401" s="33"/>
      <c r="FS401" s="33"/>
      <c r="FT401" s="33"/>
      <c r="FU401" s="151"/>
      <c r="FV401" s="151"/>
      <c r="FW401" s="149"/>
      <c r="FX401" s="149"/>
      <c r="FY401" s="150"/>
      <c r="FZ401" s="150"/>
      <c r="GA401" s="33"/>
      <c r="GB401" s="33"/>
      <c r="GC401" s="33"/>
      <c r="GD401" s="33"/>
    </row>
    <row r="402" spans="1:186" s="12" customFormat="1" ht="11.1" customHeight="1" x14ac:dyDescent="0.2">
      <c r="A402" s="115" t="s">
        <v>1</v>
      </c>
      <c r="B402" s="116"/>
      <c r="C402" s="10">
        <f t="shared" si="171"/>
        <v>0</v>
      </c>
      <c r="D402" s="10">
        <f t="shared" ref="D402" si="174">SUM(D410)</f>
        <v>0</v>
      </c>
      <c r="E402" s="10">
        <f t="shared" ref="E402:F402" si="175">SUM(E410)</f>
        <v>0</v>
      </c>
      <c r="F402" s="10">
        <f t="shared" si="175"/>
        <v>0</v>
      </c>
      <c r="G402" s="117"/>
      <c r="H402" s="117"/>
      <c r="I402" s="118"/>
      <c r="J402" s="156"/>
      <c r="K402" s="148"/>
      <c r="L402" s="148"/>
      <c r="M402" s="34"/>
      <c r="N402" s="35"/>
      <c r="O402" s="35"/>
      <c r="P402" s="35"/>
      <c r="Q402" s="151"/>
      <c r="R402" s="151"/>
      <c r="S402" s="149"/>
      <c r="T402" s="149"/>
      <c r="U402" s="148"/>
      <c r="V402" s="148"/>
      <c r="W402" s="34"/>
      <c r="X402" s="35"/>
      <c r="Y402" s="35"/>
      <c r="Z402" s="35"/>
      <c r="AA402" s="151"/>
      <c r="AB402" s="151"/>
      <c r="AC402" s="149"/>
      <c r="AD402" s="149"/>
      <c r="AE402" s="148"/>
      <c r="AF402" s="148"/>
      <c r="AG402" s="34"/>
      <c r="AH402" s="35"/>
      <c r="AI402" s="35"/>
      <c r="AJ402" s="35"/>
      <c r="AK402" s="151"/>
      <c r="AL402" s="151"/>
      <c r="AM402" s="149"/>
      <c r="AN402" s="149"/>
      <c r="AO402" s="148"/>
      <c r="AP402" s="148"/>
      <c r="AQ402" s="34"/>
      <c r="AR402" s="35"/>
      <c r="AS402" s="35"/>
      <c r="AT402" s="35"/>
      <c r="AU402" s="151"/>
      <c r="AV402" s="151"/>
      <c r="AW402" s="149"/>
      <c r="AX402" s="149"/>
      <c r="AY402" s="148"/>
      <c r="AZ402" s="148"/>
      <c r="BA402" s="34"/>
      <c r="BB402" s="35"/>
      <c r="BC402" s="35"/>
      <c r="BD402" s="35"/>
      <c r="BE402" s="151"/>
      <c r="BF402" s="151"/>
      <c r="BG402" s="149"/>
      <c r="BH402" s="149"/>
      <c r="BI402" s="148"/>
      <c r="BJ402" s="148"/>
      <c r="BK402" s="34"/>
      <c r="BL402" s="35"/>
      <c r="BM402" s="35"/>
      <c r="BN402" s="35"/>
      <c r="BO402" s="151"/>
      <c r="BP402" s="151"/>
      <c r="BQ402" s="149"/>
      <c r="BR402" s="149"/>
      <c r="BS402" s="148"/>
      <c r="BT402" s="148"/>
      <c r="BU402" s="34"/>
      <c r="BV402" s="35"/>
      <c r="BW402" s="35"/>
      <c r="BX402" s="35"/>
      <c r="BY402" s="151"/>
      <c r="BZ402" s="151"/>
      <c r="CA402" s="149"/>
      <c r="CB402" s="149"/>
      <c r="CC402" s="148"/>
      <c r="CD402" s="148"/>
      <c r="CE402" s="34"/>
      <c r="CF402" s="35"/>
      <c r="CG402" s="35"/>
      <c r="CH402" s="35"/>
      <c r="CI402" s="151"/>
      <c r="CJ402" s="151"/>
      <c r="CK402" s="149"/>
      <c r="CL402" s="149"/>
      <c r="CM402" s="148"/>
      <c r="CN402" s="148"/>
      <c r="CO402" s="34"/>
      <c r="CP402" s="35"/>
      <c r="CQ402" s="35"/>
      <c r="CR402" s="35"/>
      <c r="CS402" s="151"/>
      <c r="CT402" s="151"/>
      <c r="CU402" s="149"/>
      <c r="CV402" s="149"/>
      <c r="CW402" s="148"/>
      <c r="CX402" s="148"/>
      <c r="CY402" s="34"/>
      <c r="CZ402" s="35"/>
      <c r="DA402" s="35"/>
      <c r="DB402" s="35"/>
      <c r="DC402" s="151"/>
      <c r="DD402" s="151"/>
      <c r="DE402" s="149"/>
      <c r="DF402" s="149"/>
      <c r="DG402" s="148"/>
      <c r="DH402" s="148"/>
      <c r="DI402" s="34"/>
      <c r="DJ402" s="35"/>
      <c r="DK402" s="35"/>
      <c r="DL402" s="35"/>
      <c r="DM402" s="151"/>
      <c r="DN402" s="151"/>
      <c r="DO402" s="149"/>
      <c r="DP402" s="149"/>
      <c r="DQ402" s="148"/>
      <c r="DR402" s="148"/>
      <c r="DS402" s="34"/>
      <c r="DT402" s="35"/>
      <c r="DU402" s="35"/>
      <c r="DV402" s="35"/>
      <c r="DW402" s="151"/>
      <c r="DX402" s="151"/>
      <c r="DY402" s="149"/>
      <c r="DZ402" s="149"/>
      <c r="EA402" s="148"/>
      <c r="EB402" s="148"/>
      <c r="EC402" s="34"/>
      <c r="ED402" s="35"/>
      <c r="EE402" s="35"/>
      <c r="EF402" s="35"/>
      <c r="EG402" s="151"/>
      <c r="EH402" s="151"/>
      <c r="EI402" s="149"/>
      <c r="EJ402" s="149"/>
      <c r="EK402" s="148"/>
      <c r="EL402" s="148"/>
      <c r="EM402" s="34"/>
      <c r="EN402" s="35"/>
      <c r="EO402" s="35"/>
      <c r="EP402" s="35"/>
      <c r="EQ402" s="151"/>
      <c r="ER402" s="151"/>
      <c r="ES402" s="149"/>
      <c r="ET402" s="149"/>
      <c r="EU402" s="148"/>
      <c r="EV402" s="148"/>
      <c r="EW402" s="34"/>
      <c r="EX402" s="35"/>
      <c r="EY402" s="35"/>
      <c r="EZ402" s="35"/>
      <c r="FA402" s="151"/>
      <c r="FB402" s="151"/>
      <c r="FC402" s="149"/>
      <c r="FD402" s="149"/>
      <c r="FE402" s="148"/>
      <c r="FF402" s="148"/>
      <c r="FG402" s="34"/>
      <c r="FH402" s="35"/>
      <c r="FI402" s="35"/>
      <c r="FJ402" s="35"/>
      <c r="FK402" s="151"/>
      <c r="FL402" s="151"/>
      <c r="FM402" s="149"/>
      <c r="FN402" s="149"/>
      <c r="FO402" s="148"/>
      <c r="FP402" s="148"/>
      <c r="FQ402" s="34"/>
      <c r="FR402" s="35"/>
      <c r="FS402" s="35"/>
      <c r="FT402" s="35"/>
      <c r="FU402" s="151"/>
      <c r="FV402" s="151"/>
      <c r="FW402" s="149"/>
      <c r="FX402" s="149"/>
      <c r="FY402" s="148"/>
      <c r="FZ402" s="148"/>
      <c r="GA402" s="34"/>
      <c r="GB402" s="35"/>
      <c r="GC402" s="35"/>
      <c r="GD402" s="35"/>
    </row>
    <row r="403" spans="1:186" s="12" customFormat="1" ht="11.1" customHeight="1" x14ac:dyDescent="0.2">
      <c r="A403" s="115" t="s">
        <v>2</v>
      </c>
      <c r="B403" s="116"/>
      <c r="C403" s="10">
        <f t="shared" si="171"/>
        <v>1200</v>
      </c>
      <c r="D403" s="10">
        <f t="shared" ref="D403" si="176">SUM(D411)</f>
        <v>400</v>
      </c>
      <c r="E403" s="10">
        <f t="shared" ref="E403:F403" si="177">SUM(E411)</f>
        <v>400</v>
      </c>
      <c r="F403" s="10">
        <f t="shared" si="177"/>
        <v>400</v>
      </c>
      <c r="G403" s="117"/>
      <c r="H403" s="117"/>
      <c r="I403" s="118"/>
      <c r="J403" s="156"/>
      <c r="K403" s="148"/>
      <c r="L403" s="148"/>
      <c r="M403" s="34"/>
      <c r="N403" s="35"/>
      <c r="O403" s="35"/>
      <c r="P403" s="35"/>
      <c r="Q403" s="151"/>
      <c r="R403" s="151"/>
      <c r="S403" s="149"/>
      <c r="T403" s="149"/>
      <c r="U403" s="148"/>
      <c r="V403" s="148"/>
      <c r="W403" s="34"/>
      <c r="X403" s="35"/>
      <c r="Y403" s="35"/>
      <c r="Z403" s="35"/>
      <c r="AA403" s="151"/>
      <c r="AB403" s="151"/>
      <c r="AC403" s="149"/>
      <c r="AD403" s="149"/>
      <c r="AE403" s="148"/>
      <c r="AF403" s="148"/>
      <c r="AG403" s="34"/>
      <c r="AH403" s="35"/>
      <c r="AI403" s="35"/>
      <c r="AJ403" s="35"/>
      <c r="AK403" s="151"/>
      <c r="AL403" s="151"/>
      <c r="AM403" s="149"/>
      <c r="AN403" s="149"/>
      <c r="AO403" s="148"/>
      <c r="AP403" s="148"/>
      <c r="AQ403" s="34"/>
      <c r="AR403" s="35"/>
      <c r="AS403" s="35"/>
      <c r="AT403" s="35"/>
      <c r="AU403" s="151"/>
      <c r="AV403" s="151"/>
      <c r="AW403" s="149"/>
      <c r="AX403" s="149"/>
      <c r="AY403" s="148"/>
      <c r="AZ403" s="148"/>
      <c r="BA403" s="34"/>
      <c r="BB403" s="35"/>
      <c r="BC403" s="35"/>
      <c r="BD403" s="35"/>
      <c r="BE403" s="151"/>
      <c r="BF403" s="151"/>
      <c r="BG403" s="149"/>
      <c r="BH403" s="149"/>
      <c r="BI403" s="148"/>
      <c r="BJ403" s="148"/>
      <c r="BK403" s="34"/>
      <c r="BL403" s="35"/>
      <c r="BM403" s="35"/>
      <c r="BN403" s="35"/>
      <c r="BO403" s="151"/>
      <c r="BP403" s="151"/>
      <c r="BQ403" s="149"/>
      <c r="BR403" s="149"/>
      <c r="BS403" s="148"/>
      <c r="BT403" s="148"/>
      <c r="BU403" s="34"/>
      <c r="BV403" s="35"/>
      <c r="BW403" s="35"/>
      <c r="BX403" s="35"/>
      <c r="BY403" s="151"/>
      <c r="BZ403" s="151"/>
      <c r="CA403" s="149"/>
      <c r="CB403" s="149"/>
      <c r="CC403" s="148"/>
      <c r="CD403" s="148"/>
      <c r="CE403" s="34"/>
      <c r="CF403" s="35"/>
      <c r="CG403" s="35"/>
      <c r="CH403" s="35"/>
      <c r="CI403" s="151"/>
      <c r="CJ403" s="151"/>
      <c r="CK403" s="149"/>
      <c r="CL403" s="149"/>
      <c r="CM403" s="148"/>
      <c r="CN403" s="148"/>
      <c r="CO403" s="34"/>
      <c r="CP403" s="35"/>
      <c r="CQ403" s="35"/>
      <c r="CR403" s="35"/>
      <c r="CS403" s="151"/>
      <c r="CT403" s="151"/>
      <c r="CU403" s="149"/>
      <c r="CV403" s="149"/>
      <c r="CW403" s="148"/>
      <c r="CX403" s="148"/>
      <c r="CY403" s="34"/>
      <c r="CZ403" s="35"/>
      <c r="DA403" s="35"/>
      <c r="DB403" s="35"/>
      <c r="DC403" s="151"/>
      <c r="DD403" s="151"/>
      <c r="DE403" s="149"/>
      <c r="DF403" s="149"/>
      <c r="DG403" s="148"/>
      <c r="DH403" s="148"/>
      <c r="DI403" s="34"/>
      <c r="DJ403" s="35"/>
      <c r="DK403" s="35"/>
      <c r="DL403" s="35"/>
      <c r="DM403" s="151"/>
      <c r="DN403" s="151"/>
      <c r="DO403" s="149"/>
      <c r="DP403" s="149"/>
      <c r="DQ403" s="148"/>
      <c r="DR403" s="148"/>
      <c r="DS403" s="34"/>
      <c r="DT403" s="35"/>
      <c r="DU403" s="35"/>
      <c r="DV403" s="35"/>
      <c r="DW403" s="151"/>
      <c r="DX403" s="151"/>
      <c r="DY403" s="149"/>
      <c r="DZ403" s="149"/>
      <c r="EA403" s="148"/>
      <c r="EB403" s="148"/>
      <c r="EC403" s="34"/>
      <c r="ED403" s="35"/>
      <c r="EE403" s="35"/>
      <c r="EF403" s="35"/>
      <c r="EG403" s="151"/>
      <c r="EH403" s="151"/>
      <c r="EI403" s="149"/>
      <c r="EJ403" s="149"/>
      <c r="EK403" s="148"/>
      <c r="EL403" s="148"/>
      <c r="EM403" s="34"/>
      <c r="EN403" s="35"/>
      <c r="EO403" s="35"/>
      <c r="EP403" s="35"/>
      <c r="EQ403" s="151"/>
      <c r="ER403" s="151"/>
      <c r="ES403" s="149"/>
      <c r="ET403" s="149"/>
      <c r="EU403" s="148"/>
      <c r="EV403" s="148"/>
      <c r="EW403" s="34"/>
      <c r="EX403" s="35"/>
      <c r="EY403" s="35"/>
      <c r="EZ403" s="35"/>
      <c r="FA403" s="151"/>
      <c r="FB403" s="151"/>
      <c r="FC403" s="149"/>
      <c r="FD403" s="149"/>
      <c r="FE403" s="148"/>
      <c r="FF403" s="148"/>
      <c r="FG403" s="34"/>
      <c r="FH403" s="35"/>
      <c r="FI403" s="35"/>
      <c r="FJ403" s="35"/>
      <c r="FK403" s="151"/>
      <c r="FL403" s="151"/>
      <c r="FM403" s="149"/>
      <c r="FN403" s="149"/>
      <c r="FO403" s="148"/>
      <c r="FP403" s="148"/>
      <c r="FQ403" s="34"/>
      <c r="FR403" s="35"/>
      <c r="FS403" s="35"/>
      <c r="FT403" s="35"/>
      <c r="FU403" s="151"/>
      <c r="FV403" s="151"/>
      <c r="FW403" s="149"/>
      <c r="FX403" s="149"/>
      <c r="FY403" s="148"/>
      <c r="FZ403" s="148"/>
      <c r="GA403" s="34"/>
      <c r="GB403" s="35"/>
      <c r="GC403" s="35"/>
      <c r="GD403" s="35"/>
    </row>
    <row r="404" spans="1:186" s="12" customFormat="1" ht="11.1" customHeight="1" x14ac:dyDescent="0.2">
      <c r="A404" s="115" t="s">
        <v>3</v>
      </c>
      <c r="B404" s="116"/>
      <c r="C404" s="10">
        <f t="shared" si="171"/>
        <v>0</v>
      </c>
      <c r="D404" s="10">
        <f t="shared" ref="D404" si="178">SUM(D412)</f>
        <v>0</v>
      </c>
      <c r="E404" s="10">
        <f t="shared" ref="E404:F404" si="179">SUM(E412)</f>
        <v>0</v>
      </c>
      <c r="F404" s="10">
        <f t="shared" si="179"/>
        <v>0</v>
      </c>
      <c r="G404" s="117"/>
      <c r="H404" s="117"/>
      <c r="I404" s="118"/>
      <c r="J404" s="156"/>
      <c r="K404" s="148"/>
      <c r="L404" s="148"/>
      <c r="M404" s="34"/>
      <c r="N404" s="35"/>
      <c r="O404" s="35"/>
      <c r="P404" s="35"/>
      <c r="Q404" s="151"/>
      <c r="R404" s="151"/>
      <c r="S404" s="149"/>
      <c r="T404" s="149"/>
      <c r="U404" s="148"/>
      <c r="V404" s="148"/>
      <c r="W404" s="34"/>
      <c r="X404" s="35"/>
      <c r="Y404" s="35"/>
      <c r="Z404" s="35"/>
      <c r="AA404" s="151"/>
      <c r="AB404" s="151"/>
      <c r="AC404" s="149"/>
      <c r="AD404" s="149"/>
      <c r="AE404" s="148"/>
      <c r="AF404" s="148"/>
      <c r="AG404" s="34"/>
      <c r="AH404" s="35"/>
      <c r="AI404" s="35"/>
      <c r="AJ404" s="35"/>
      <c r="AK404" s="151"/>
      <c r="AL404" s="151"/>
      <c r="AM404" s="149"/>
      <c r="AN404" s="149"/>
      <c r="AO404" s="148"/>
      <c r="AP404" s="148"/>
      <c r="AQ404" s="34"/>
      <c r="AR404" s="35"/>
      <c r="AS404" s="35"/>
      <c r="AT404" s="35"/>
      <c r="AU404" s="151"/>
      <c r="AV404" s="151"/>
      <c r="AW404" s="149"/>
      <c r="AX404" s="149"/>
      <c r="AY404" s="148"/>
      <c r="AZ404" s="148"/>
      <c r="BA404" s="34"/>
      <c r="BB404" s="35"/>
      <c r="BC404" s="35"/>
      <c r="BD404" s="35"/>
      <c r="BE404" s="151"/>
      <c r="BF404" s="151"/>
      <c r="BG404" s="149"/>
      <c r="BH404" s="149"/>
      <c r="BI404" s="148"/>
      <c r="BJ404" s="148"/>
      <c r="BK404" s="34"/>
      <c r="BL404" s="35"/>
      <c r="BM404" s="35"/>
      <c r="BN404" s="35"/>
      <c r="BO404" s="151"/>
      <c r="BP404" s="151"/>
      <c r="BQ404" s="149"/>
      <c r="BR404" s="149"/>
      <c r="BS404" s="148"/>
      <c r="BT404" s="148"/>
      <c r="BU404" s="34"/>
      <c r="BV404" s="35"/>
      <c r="BW404" s="35"/>
      <c r="BX404" s="35"/>
      <c r="BY404" s="151"/>
      <c r="BZ404" s="151"/>
      <c r="CA404" s="149"/>
      <c r="CB404" s="149"/>
      <c r="CC404" s="148"/>
      <c r="CD404" s="148"/>
      <c r="CE404" s="34"/>
      <c r="CF404" s="35"/>
      <c r="CG404" s="35"/>
      <c r="CH404" s="35"/>
      <c r="CI404" s="151"/>
      <c r="CJ404" s="151"/>
      <c r="CK404" s="149"/>
      <c r="CL404" s="149"/>
      <c r="CM404" s="148"/>
      <c r="CN404" s="148"/>
      <c r="CO404" s="34"/>
      <c r="CP404" s="35"/>
      <c r="CQ404" s="35"/>
      <c r="CR404" s="35"/>
      <c r="CS404" s="151"/>
      <c r="CT404" s="151"/>
      <c r="CU404" s="149"/>
      <c r="CV404" s="149"/>
      <c r="CW404" s="148"/>
      <c r="CX404" s="148"/>
      <c r="CY404" s="34"/>
      <c r="CZ404" s="35"/>
      <c r="DA404" s="35"/>
      <c r="DB404" s="35"/>
      <c r="DC404" s="151"/>
      <c r="DD404" s="151"/>
      <c r="DE404" s="149"/>
      <c r="DF404" s="149"/>
      <c r="DG404" s="148"/>
      <c r="DH404" s="148"/>
      <c r="DI404" s="34"/>
      <c r="DJ404" s="35"/>
      <c r="DK404" s="35"/>
      <c r="DL404" s="35"/>
      <c r="DM404" s="151"/>
      <c r="DN404" s="151"/>
      <c r="DO404" s="149"/>
      <c r="DP404" s="149"/>
      <c r="DQ404" s="148"/>
      <c r="DR404" s="148"/>
      <c r="DS404" s="34"/>
      <c r="DT404" s="35"/>
      <c r="DU404" s="35"/>
      <c r="DV404" s="35"/>
      <c r="DW404" s="151"/>
      <c r="DX404" s="151"/>
      <c r="DY404" s="149"/>
      <c r="DZ404" s="149"/>
      <c r="EA404" s="148"/>
      <c r="EB404" s="148"/>
      <c r="EC404" s="34"/>
      <c r="ED404" s="35"/>
      <c r="EE404" s="35"/>
      <c r="EF404" s="35"/>
      <c r="EG404" s="151"/>
      <c r="EH404" s="151"/>
      <c r="EI404" s="149"/>
      <c r="EJ404" s="149"/>
      <c r="EK404" s="148"/>
      <c r="EL404" s="148"/>
      <c r="EM404" s="34"/>
      <c r="EN404" s="35"/>
      <c r="EO404" s="35"/>
      <c r="EP404" s="35"/>
      <c r="EQ404" s="151"/>
      <c r="ER404" s="151"/>
      <c r="ES404" s="149"/>
      <c r="ET404" s="149"/>
      <c r="EU404" s="148"/>
      <c r="EV404" s="148"/>
      <c r="EW404" s="34"/>
      <c r="EX404" s="35"/>
      <c r="EY404" s="35"/>
      <c r="EZ404" s="35"/>
      <c r="FA404" s="151"/>
      <c r="FB404" s="151"/>
      <c r="FC404" s="149"/>
      <c r="FD404" s="149"/>
      <c r="FE404" s="148"/>
      <c r="FF404" s="148"/>
      <c r="FG404" s="34"/>
      <c r="FH404" s="35"/>
      <c r="FI404" s="35"/>
      <c r="FJ404" s="35"/>
      <c r="FK404" s="151"/>
      <c r="FL404" s="151"/>
      <c r="FM404" s="149"/>
      <c r="FN404" s="149"/>
      <c r="FO404" s="148"/>
      <c r="FP404" s="148"/>
      <c r="FQ404" s="34"/>
      <c r="FR404" s="35"/>
      <c r="FS404" s="35"/>
      <c r="FT404" s="35"/>
      <c r="FU404" s="151"/>
      <c r="FV404" s="151"/>
      <c r="FW404" s="149"/>
      <c r="FX404" s="149"/>
      <c r="FY404" s="148"/>
      <c r="FZ404" s="148"/>
      <c r="GA404" s="34"/>
      <c r="GB404" s="35"/>
      <c r="GC404" s="35"/>
      <c r="GD404" s="35"/>
    </row>
    <row r="405" spans="1:186" s="12" customFormat="1" ht="11.1" customHeight="1" x14ac:dyDescent="0.2">
      <c r="A405" s="115" t="s">
        <v>4</v>
      </c>
      <c r="B405" s="116"/>
      <c r="C405" s="10">
        <f t="shared" si="171"/>
        <v>0</v>
      </c>
      <c r="D405" s="10">
        <f t="shared" ref="D405" si="180">SUM(D413)</f>
        <v>0</v>
      </c>
      <c r="E405" s="10">
        <f t="shared" ref="E405:F405" si="181">SUM(E413)</f>
        <v>0</v>
      </c>
      <c r="F405" s="10">
        <f t="shared" si="181"/>
        <v>0</v>
      </c>
      <c r="G405" s="117"/>
      <c r="H405" s="117"/>
      <c r="I405" s="118"/>
      <c r="J405" s="156"/>
      <c r="K405" s="148"/>
      <c r="L405" s="148"/>
      <c r="M405" s="34"/>
      <c r="N405" s="35"/>
      <c r="O405" s="35"/>
      <c r="P405" s="35"/>
      <c r="Q405" s="151"/>
      <c r="R405" s="151"/>
      <c r="S405" s="149"/>
      <c r="T405" s="149"/>
      <c r="U405" s="148"/>
      <c r="V405" s="148"/>
      <c r="W405" s="34"/>
      <c r="X405" s="35"/>
      <c r="Y405" s="35"/>
      <c r="Z405" s="35"/>
      <c r="AA405" s="151"/>
      <c r="AB405" s="151"/>
      <c r="AC405" s="149"/>
      <c r="AD405" s="149"/>
      <c r="AE405" s="148"/>
      <c r="AF405" s="148"/>
      <c r="AG405" s="34"/>
      <c r="AH405" s="35"/>
      <c r="AI405" s="35"/>
      <c r="AJ405" s="35"/>
      <c r="AK405" s="151"/>
      <c r="AL405" s="151"/>
      <c r="AM405" s="149"/>
      <c r="AN405" s="149"/>
      <c r="AO405" s="148"/>
      <c r="AP405" s="148"/>
      <c r="AQ405" s="34"/>
      <c r="AR405" s="35"/>
      <c r="AS405" s="35"/>
      <c r="AT405" s="35"/>
      <c r="AU405" s="151"/>
      <c r="AV405" s="151"/>
      <c r="AW405" s="149"/>
      <c r="AX405" s="149"/>
      <c r="AY405" s="148"/>
      <c r="AZ405" s="148"/>
      <c r="BA405" s="34"/>
      <c r="BB405" s="35"/>
      <c r="BC405" s="35"/>
      <c r="BD405" s="35"/>
      <c r="BE405" s="151"/>
      <c r="BF405" s="151"/>
      <c r="BG405" s="149"/>
      <c r="BH405" s="149"/>
      <c r="BI405" s="148"/>
      <c r="BJ405" s="148"/>
      <c r="BK405" s="34"/>
      <c r="BL405" s="35"/>
      <c r="BM405" s="35"/>
      <c r="BN405" s="35"/>
      <c r="BO405" s="151"/>
      <c r="BP405" s="151"/>
      <c r="BQ405" s="149"/>
      <c r="BR405" s="149"/>
      <c r="BS405" s="148"/>
      <c r="BT405" s="148"/>
      <c r="BU405" s="34"/>
      <c r="BV405" s="35"/>
      <c r="BW405" s="35"/>
      <c r="BX405" s="35"/>
      <c r="BY405" s="151"/>
      <c r="BZ405" s="151"/>
      <c r="CA405" s="149"/>
      <c r="CB405" s="149"/>
      <c r="CC405" s="148"/>
      <c r="CD405" s="148"/>
      <c r="CE405" s="34"/>
      <c r="CF405" s="35"/>
      <c r="CG405" s="35"/>
      <c r="CH405" s="35"/>
      <c r="CI405" s="151"/>
      <c r="CJ405" s="151"/>
      <c r="CK405" s="149"/>
      <c r="CL405" s="149"/>
      <c r="CM405" s="148"/>
      <c r="CN405" s="148"/>
      <c r="CO405" s="34"/>
      <c r="CP405" s="35"/>
      <c r="CQ405" s="35"/>
      <c r="CR405" s="35"/>
      <c r="CS405" s="151"/>
      <c r="CT405" s="151"/>
      <c r="CU405" s="149"/>
      <c r="CV405" s="149"/>
      <c r="CW405" s="148"/>
      <c r="CX405" s="148"/>
      <c r="CY405" s="34"/>
      <c r="CZ405" s="35"/>
      <c r="DA405" s="35"/>
      <c r="DB405" s="35"/>
      <c r="DC405" s="151"/>
      <c r="DD405" s="151"/>
      <c r="DE405" s="149"/>
      <c r="DF405" s="149"/>
      <c r="DG405" s="148"/>
      <c r="DH405" s="148"/>
      <c r="DI405" s="34"/>
      <c r="DJ405" s="35"/>
      <c r="DK405" s="35"/>
      <c r="DL405" s="35"/>
      <c r="DM405" s="151"/>
      <c r="DN405" s="151"/>
      <c r="DO405" s="149"/>
      <c r="DP405" s="149"/>
      <c r="DQ405" s="148"/>
      <c r="DR405" s="148"/>
      <c r="DS405" s="34"/>
      <c r="DT405" s="35"/>
      <c r="DU405" s="35"/>
      <c r="DV405" s="35"/>
      <c r="DW405" s="151"/>
      <c r="DX405" s="151"/>
      <c r="DY405" s="149"/>
      <c r="DZ405" s="149"/>
      <c r="EA405" s="148"/>
      <c r="EB405" s="148"/>
      <c r="EC405" s="34"/>
      <c r="ED405" s="35"/>
      <c r="EE405" s="35"/>
      <c r="EF405" s="35"/>
      <c r="EG405" s="151"/>
      <c r="EH405" s="151"/>
      <c r="EI405" s="149"/>
      <c r="EJ405" s="149"/>
      <c r="EK405" s="148"/>
      <c r="EL405" s="148"/>
      <c r="EM405" s="34"/>
      <c r="EN405" s="35"/>
      <c r="EO405" s="35"/>
      <c r="EP405" s="35"/>
      <c r="EQ405" s="151"/>
      <c r="ER405" s="151"/>
      <c r="ES405" s="149"/>
      <c r="ET405" s="149"/>
      <c r="EU405" s="148"/>
      <c r="EV405" s="148"/>
      <c r="EW405" s="34"/>
      <c r="EX405" s="35"/>
      <c r="EY405" s="35"/>
      <c r="EZ405" s="35"/>
      <c r="FA405" s="151"/>
      <c r="FB405" s="151"/>
      <c r="FC405" s="149"/>
      <c r="FD405" s="149"/>
      <c r="FE405" s="148"/>
      <c r="FF405" s="148"/>
      <c r="FG405" s="34"/>
      <c r="FH405" s="35"/>
      <c r="FI405" s="35"/>
      <c r="FJ405" s="35"/>
      <c r="FK405" s="151"/>
      <c r="FL405" s="151"/>
      <c r="FM405" s="149"/>
      <c r="FN405" s="149"/>
      <c r="FO405" s="148"/>
      <c r="FP405" s="148"/>
      <c r="FQ405" s="34"/>
      <c r="FR405" s="35"/>
      <c r="FS405" s="35"/>
      <c r="FT405" s="35"/>
      <c r="FU405" s="151"/>
      <c r="FV405" s="151"/>
      <c r="FW405" s="149"/>
      <c r="FX405" s="149"/>
      <c r="FY405" s="148"/>
      <c r="FZ405" s="148"/>
      <c r="GA405" s="34"/>
      <c r="GB405" s="35"/>
      <c r="GC405" s="35"/>
      <c r="GD405" s="35"/>
    </row>
    <row r="406" spans="1:186" s="12" customFormat="1" ht="11.1" customHeight="1" x14ac:dyDescent="0.2">
      <c r="A406" s="115" t="s">
        <v>28</v>
      </c>
      <c r="B406" s="116"/>
      <c r="C406" s="10">
        <f t="shared" si="171"/>
        <v>0</v>
      </c>
      <c r="D406" s="10">
        <f t="shared" ref="D406" si="182">SUM(D414)</f>
        <v>0</v>
      </c>
      <c r="E406" s="10">
        <f t="shared" ref="E406:F406" si="183">SUM(E414)</f>
        <v>0</v>
      </c>
      <c r="F406" s="10">
        <f t="shared" si="183"/>
        <v>0</v>
      </c>
      <c r="G406" s="117"/>
      <c r="H406" s="117"/>
      <c r="I406" s="118"/>
      <c r="J406" s="156"/>
      <c r="K406" s="148"/>
      <c r="L406" s="148"/>
      <c r="M406" s="34"/>
      <c r="N406" s="35"/>
      <c r="O406" s="35"/>
      <c r="P406" s="35"/>
      <c r="Q406" s="151"/>
      <c r="R406" s="151"/>
      <c r="S406" s="149"/>
      <c r="T406" s="149"/>
      <c r="U406" s="148"/>
      <c r="V406" s="148"/>
      <c r="W406" s="34"/>
      <c r="X406" s="35"/>
      <c r="Y406" s="35"/>
      <c r="Z406" s="35"/>
      <c r="AA406" s="151"/>
      <c r="AB406" s="151"/>
      <c r="AC406" s="149"/>
      <c r="AD406" s="149"/>
      <c r="AE406" s="148"/>
      <c r="AF406" s="148"/>
      <c r="AG406" s="34"/>
      <c r="AH406" s="35"/>
      <c r="AI406" s="35"/>
      <c r="AJ406" s="35"/>
      <c r="AK406" s="151"/>
      <c r="AL406" s="151"/>
      <c r="AM406" s="149"/>
      <c r="AN406" s="149"/>
      <c r="AO406" s="148"/>
      <c r="AP406" s="148"/>
      <c r="AQ406" s="34"/>
      <c r="AR406" s="35"/>
      <c r="AS406" s="35"/>
      <c r="AT406" s="35"/>
      <c r="AU406" s="151"/>
      <c r="AV406" s="151"/>
      <c r="AW406" s="149"/>
      <c r="AX406" s="149"/>
      <c r="AY406" s="148"/>
      <c r="AZ406" s="148"/>
      <c r="BA406" s="34"/>
      <c r="BB406" s="35"/>
      <c r="BC406" s="35"/>
      <c r="BD406" s="35"/>
      <c r="BE406" s="151"/>
      <c r="BF406" s="151"/>
      <c r="BG406" s="149"/>
      <c r="BH406" s="149"/>
      <c r="BI406" s="148"/>
      <c r="BJ406" s="148"/>
      <c r="BK406" s="34"/>
      <c r="BL406" s="35"/>
      <c r="BM406" s="35"/>
      <c r="BN406" s="35"/>
      <c r="BO406" s="151"/>
      <c r="BP406" s="151"/>
      <c r="BQ406" s="149"/>
      <c r="BR406" s="149"/>
      <c r="BS406" s="148"/>
      <c r="BT406" s="148"/>
      <c r="BU406" s="34"/>
      <c r="BV406" s="35"/>
      <c r="BW406" s="35"/>
      <c r="BX406" s="35"/>
      <c r="BY406" s="151"/>
      <c r="BZ406" s="151"/>
      <c r="CA406" s="149"/>
      <c r="CB406" s="149"/>
      <c r="CC406" s="148"/>
      <c r="CD406" s="148"/>
      <c r="CE406" s="34"/>
      <c r="CF406" s="35"/>
      <c r="CG406" s="35"/>
      <c r="CH406" s="35"/>
      <c r="CI406" s="151"/>
      <c r="CJ406" s="151"/>
      <c r="CK406" s="149"/>
      <c r="CL406" s="149"/>
      <c r="CM406" s="148"/>
      <c r="CN406" s="148"/>
      <c r="CO406" s="34"/>
      <c r="CP406" s="35"/>
      <c r="CQ406" s="35"/>
      <c r="CR406" s="35"/>
      <c r="CS406" s="151"/>
      <c r="CT406" s="151"/>
      <c r="CU406" s="149"/>
      <c r="CV406" s="149"/>
      <c r="CW406" s="148"/>
      <c r="CX406" s="148"/>
      <c r="CY406" s="34"/>
      <c r="CZ406" s="35"/>
      <c r="DA406" s="35"/>
      <c r="DB406" s="35"/>
      <c r="DC406" s="151"/>
      <c r="DD406" s="151"/>
      <c r="DE406" s="149"/>
      <c r="DF406" s="149"/>
      <c r="DG406" s="148"/>
      <c r="DH406" s="148"/>
      <c r="DI406" s="34"/>
      <c r="DJ406" s="35"/>
      <c r="DK406" s="35"/>
      <c r="DL406" s="35"/>
      <c r="DM406" s="151"/>
      <c r="DN406" s="151"/>
      <c r="DO406" s="149"/>
      <c r="DP406" s="149"/>
      <c r="DQ406" s="148"/>
      <c r="DR406" s="148"/>
      <c r="DS406" s="34"/>
      <c r="DT406" s="35"/>
      <c r="DU406" s="35"/>
      <c r="DV406" s="35"/>
      <c r="DW406" s="151"/>
      <c r="DX406" s="151"/>
      <c r="DY406" s="149"/>
      <c r="DZ406" s="149"/>
      <c r="EA406" s="148"/>
      <c r="EB406" s="148"/>
      <c r="EC406" s="34"/>
      <c r="ED406" s="35"/>
      <c r="EE406" s="35"/>
      <c r="EF406" s="35"/>
      <c r="EG406" s="151"/>
      <c r="EH406" s="151"/>
      <c r="EI406" s="149"/>
      <c r="EJ406" s="149"/>
      <c r="EK406" s="148"/>
      <c r="EL406" s="148"/>
      <c r="EM406" s="34"/>
      <c r="EN406" s="35"/>
      <c r="EO406" s="35"/>
      <c r="EP406" s="35"/>
      <c r="EQ406" s="151"/>
      <c r="ER406" s="151"/>
      <c r="ES406" s="149"/>
      <c r="ET406" s="149"/>
      <c r="EU406" s="148"/>
      <c r="EV406" s="148"/>
      <c r="EW406" s="34"/>
      <c r="EX406" s="35"/>
      <c r="EY406" s="35"/>
      <c r="EZ406" s="35"/>
      <c r="FA406" s="151"/>
      <c r="FB406" s="151"/>
      <c r="FC406" s="149"/>
      <c r="FD406" s="149"/>
      <c r="FE406" s="148"/>
      <c r="FF406" s="148"/>
      <c r="FG406" s="34"/>
      <c r="FH406" s="35"/>
      <c r="FI406" s="35"/>
      <c r="FJ406" s="35"/>
      <c r="FK406" s="151"/>
      <c r="FL406" s="151"/>
      <c r="FM406" s="149"/>
      <c r="FN406" s="149"/>
      <c r="FO406" s="148"/>
      <c r="FP406" s="148"/>
      <c r="FQ406" s="34"/>
      <c r="FR406" s="35"/>
      <c r="FS406" s="35"/>
      <c r="FT406" s="35"/>
      <c r="FU406" s="151"/>
      <c r="FV406" s="151"/>
      <c r="FW406" s="149"/>
      <c r="FX406" s="149"/>
      <c r="FY406" s="148"/>
      <c r="FZ406" s="148"/>
      <c r="GA406" s="34"/>
      <c r="GB406" s="35"/>
      <c r="GC406" s="35"/>
      <c r="GD406" s="35"/>
    </row>
    <row r="407" spans="1:186" s="12" customFormat="1" ht="11.1" customHeight="1" x14ac:dyDescent="0.2">
      <c r="A407" s="133" t="s">
        <v>29</v>
      </c>
      <c r="B407" s="128"/>
      <c r="C407" s="13">
        <f t="shared" si="171"/>
        <v>0</v>
      </c>
      <c r="D407" s="13">
        <f t="shared" ref="D407" si="184">SUM(D415)</f>
        <v>0</v>
      </c>
      <c r="E407" s="13">
        <f t="shared" ref="E407:F407" si="185">SUM(E415)</f>
        <v>0</v>
      </c>
      <c r="F407" s="13">
        <f t="shared" si="185"/>
        <v>0</v>
      </c>
      <c r="G407" s="127"/>
      <c r="H407" s="127"/>
      <c r="I407" s="131"/>
      <c r="J407" s="157"/>
      <c r="K407" s="148"/>
      <c r="L407" s="148"/>
      <c r="M407" s="34"/>
      <c r="N407" s="35"/>
      <c r="O407" s="35"/>
      <c r="P407" s="35"/>
      <c r="Q407" s="151"/>
      <c r="R407" s="151"/>
      <c r="S407" s="149"/>
      <c r="T407" s="149"/>
      <c r="U407" s="148"/>
      <c r="V407" s="148"/>
      <c r="W407" s="34"/>
      <c r="X407" s="35"/>
      <c r="Y407" s="35"/>
      <c r="Z407" s="35"/>
      <c r="AA407" s="151"/>
      <c r="AB407" s="151"/>
      <c r="AC407" s="149"/>
      <c r="AD407" s="149"/>
      <c r="AE407" s="148"/>
      <c r="AF407" s="148"/>
      <c r="AG407" s="34"/>
      <c r="AH407" s="35"/>
      <c r="AI407" s="35"/>
      <c r="AJ407" s="35"/>
      <c r="AK407" s="151"/>
      <c r="AL407" s="151"/>
      <c r="AM407" s="149"/>
      <c r="AN407" s="149"/>
      <c r="AO407" s="148"/>
      <c r="AP407" s="148"/>
      <c r="AQ407" s="34"/>
      <c r="AR407" s="35"/>
      <c r="AS407" s="35"/>
      <c r="AT407" s="35"/>
      <c r="AU407" s="151"/>
      <c r="AV407" s="151"/>
      <c r="AW407" s="149"/>
      <c r="AX407" s="149"/>
      <c r="AY407" s="148"/>
      <c r="AZ407" s="148"/>
      <c r="BA407" s="34"/>
      <c r="BB407" s="35"/>
      <c r="BC407" s="35"/>
      <c r="BD407" s="35"/>
      <c r="BE407" s="151"/>
      <c r="BF407" s="151"/>
      <c r="BG407" s="149"/>
      <c r="BH407" s="149"/>
      <c r="BI407" s="148"/>
      <c r="BJ407" s="148"/>
      <c r="BK407" s="34"/>
      <c r="BL407" s="35"/>
      <c r="BM407" s="35"/>
      <c r="BN407" s="35"/>
      <c r="BO407" s="151"/>
      <c r="BP407" s="151"/>
      <c r="BQ407" s="149"/>
      <c r="BR407" s="149"/>
      <c r="BS407" s="148"/>
      <c r="BT407" s="148"/>
      <c r="BU407" s="34"/>
      <c r="BV407" s="35"/>
      <c r="BW407" s="35"/>
      <c r="BX407" s="35"/>
      <c r="BY407" s="151"/>
      <c r="BZ407" s="151"/>
      <c r="CA407" s="149"/>
      <c r="CB407" s="149"/>
      <c r="CC407" s="148"/>
      <c r="CD407" s="148"/>
      <c r="CE407" s="34"/>
      <c r="CF407" s="35"/>
      <c r="CG407" s="35"/>
      <c r="CH407" s="35"/>
      <c r="CI407" s="151"/>
      <c r="CJ407" s="151"/>
      <c r="CK407" s="149"/>
      <c r="CL407" s="149"/>
      <c r="CM407" s="148"/>
      <c r="CN407" s="148"/>
      <c r="CO407" s="34"/>
      <c r="CP407" s="35"/>
      <c r="CQ407" s="35"/>
      <c r="CR407" s="35"/>
      <c r="CS407" s="151"/>
      <c r="CT407" s="151"/>
      <c r="CU407" s="149"/>
      <c r="CV407" s="149"/>
      <c r="CW407" s="148"/>
      <c r="CX407" s="148"/>
      <c r="CY407" s="34"/>
      <c r="CZ407" s="35"/>
      <c r="DA407" s="35"/>
      <c r="DB407" s="35"/>
      <c r="DC407" s="151"/>
      <c r="DD407" s="151"/>
      <c r="DE407" s="149"/>
      <c r="DF407" s="149"/>
      <c r="DG407" s="148"/>
      <c r="DH407" s="148"/>
      <c r="DI407" s="34"/>
      <c r="DJ407" s="35"/>
      <c r="DK407" s="35"/>
      <c r="DL407" s="35"/>
      <c r="DM407" s="151"/>
      <c r="DN407" s="151"/>
      <c r="DO407" s="149"/>
      <c r="DP407" s="149"/>
      <c r="DQ407" s="148"/>
      <c r="DR407" s="148"/>
      <c r="DS407" s="34"/>
      <c r="DT407" s="35"/>
      <c r="DU407" s="35"/>
      <c r="DV407" s="35"/>
      <c r="DW407" s="151"/>
      <c r="DX407" s="151"/>
      <c r="DY407" s="149"/>
      <c r="DZ407" s="149"/>
      <c r="EA407" s="148"/>
      <c r="EB407" s="148"/>
      <c r="EC407" s="34"/>
      <c r="ED407" s="35"/>
      <c r="EE407" s="35"/>
      <c r="EF407" s="35"/>
      <c r="EG407" s="151"/>
      <c r="EH407" s="151"/>
      <c r="EI407" s="149"/>
      <c r="EJ407" s="149"/>
      <c r="EK407" s="148"/>
      <c r="EL407" s="148"/>
      <c r="EM407" s="34"/>
      <c r="EN407" s="35"/>
      <c r="EO407" s="35"/>
      <c r="EP407" s="35"/>
      <c r="EQ407" s="151"/>
      <c r="ER407" s="151"/>
      <c r="ES407" s="149"/>
      <c r="ET407" s="149"/>
      <c r="EU407" s="148"/>
      <c r="EV407" s="148"/>
      <c r="EW407" s="34"/>
      <c r="EX407" s="35"/>
      <c r="EY407" s="35"/>
      <c r="EZ407" s="35"/>
      <c r="FA407" s="151"/>
      <c r="FB407" s="151"/>
      <c r="FC407" s="149"/>
      <c r="FD407" s="149"/>
      <c r="FE407" s="148"/>
      <c r="FF407" s="148"/>
      <c r="FG407" s="34"/>
      <c r="FH407" s="35"/>
      <c r="FI407" s="35"/>
      <c r="FJ407" s="35"/>
      <c r="FK407" s="151"/>
      <c r="FL407" s="151"/>
      <c r="FM407" s="149"/>
      <c r="FN407" s="149"/>
      <c r="FO407" s="148"/>
      <c r="FP407" s="148"/>
      <c r="FQ407" s="34"/>
      <c r="FR407" s="35"/>
      <c r="FS407" s="35"/>
      <c r="FT407" s="35"/>
      <c r="FU407" s="151"/>
      <c r="FV407" s="151"/>
      <c r="FW407" s="149"/>
      <c r="FX407" s="149"/>
      <c r="FY407" s="148"/>
      <c r="FZ407" s="148"/>
      <c r="GA407" s="34"/>
      <c r="GB407" s="35"/>
      <c r="GC407" s="35"/>
      <c r="GD407" s="35"/>
    </row>
    <row r="408" spans="1:186" s="12" customFormat="1" ht="19.5" x14ac:dyDescent="0.15">
      <c r="A408" s="7" t="s">
        <v>60</v>
      </c>
      <c r="B408" s="113" t="s">
        <v>70</v>
      </c>
      <c r="C408" s="113"/>
      <c r="D408" s="113"/>
      <c r="E408" s="113"/>
      <c r="F408" s="113"/>
      <c r="G408" s="113"/>
      <c r="H408" s="113"/>
      <c r="I408" s="113"/>
      <c r="J408" s="114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  <c r="FG408" s="11"/>
      <c r="FH408" s="11"/>
      <c r="FI408" s="11"/>
      <c r="FJ408" s="11"/>
      <c r="FK408" s="11"/>
      <c r="FL408" s="11"/>
      <c r="FM408" s="11"/>
      <c r="FN408" s="11"/>
      <c r="FO408" s="11"/>
      <c r="FP408" s="11"/>
      <c r="FQ408" s="11"/>
      <c r="FR408" s="11"/>
      <c r="FS408" s="11"/>
      <c r="FT408" s="11"/>
      <c r="FU408" s="11"/>
      <c r="FV408" s="11"/>
      <c r="FW408" s="11"/>
      <c r="FX408" s="11"/>
      <c r="FY408" s="11"/>
      <c r="FZ408" s="11"/>
      <c r="GA408" s="11"/>
      <c r="GB408" s="11"/>
      <c r="GC408" s="11"/>
      <c r="GD408" s="11"/>
    </row>
    <row r="409" spans="1:186" s="12" customFormat="1" ht="9.75" customHeight="1" x14ac:dyDescent="0.2">
      <c r="A409" s="115" t="s">
        <v>5</v>
      </c>
      <c r="B409" s="116"/>
      <c r="C409" s="10">
        <f t="shared" ref="C409:C415" si="186">SUM(D409,E409,F409)</f>
        <v>1200</v>
      </c>
      <c r="D409" s="45">
        <f t="shared" ref="D409" si="187">SUM(D410:D415)</f>
        <v>400</v>
      </c>
      <c r="E409" s="45">
        <f t="shared" ref="E409:F409" si="188">SUM(E410:E415)</f>
        <v>400</v>
      </c>
      <c r="F409" s="45">
        <f t="shared" si="188"/>
        <v>400</v>
      </c>
      <c r="G409" s="117" t="s">
        <v>230</v>
      </c>
      <c r="H409" s="117" t="s">
        <v>107</v>
      </c>
      <c r="I409" s="118">
        <v>43831</v>
      </c>
      <c r="J409" s="119">
        <v>44926</v>
      </c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  <c r="FG409" s="11"/>
      <c r="FH409" s="11"/>
      <c r="FI409" s="11"/>
      <c r="FJ409" s="11"/>
      <c r="FK409" s="11"/>
      <c r="FL409" s="11"/>
      <c r="FM409" s="11"/>
      <c r="FN409" s="11"/>
      <c r="FO409" s="11"/>
      <c r="FP409" s="11"/>
      <c r="FQ409" s="11"/>
      <c r="FR409" s="11"/>
      <c r="FS409" s="11"/>
      <c r="FT409" s="11"/>
      <c r="FU409" s="11"/>
      <c r="FV409" s="11"/>
      <c r="FW409" s="11"/>
      <c r="FX409" s="11"/>
      <c r="FY409" s="11"/>
      <c r="FZ409" s="11"/>
      <c r="GA409" s="11"/>
      <c r="GB409" s="11"/>
      <c r="GC409" s="11"/>
      <c r="GD409" s="11"/>
    </row>
    <row r="410" spans="1:186" s="12" customFormat="1" ht="11.1" customHeight="1" x14ac:dyDescent="0.2">
      <c r="A410" s="115" t="s">
        <v>1</v>
      </c>
      <c r="B410" s="116"/>
      <c r="C410" s="10">
        <f t="shared" si="186"/>
        <v>0</v>
      </c>
      <c r="D410" s="10"/>
      <c r="E410" s="10"/>
      <c r="F410" s="10"/>
      <c r="G410" s="117"/>
      <c r="H410" s="117"/>
      <c r="I410" s="118"/>
      <c r="J410" s="119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  <c r="FG410" s="11"/>
      <c r="FH410" s="11"/>
      <c r="FI410" s="11"/>
      <c r="FJ410" s="11"/>
      <c r="FK410" s="11"/>
      <c r="FL410" s="11"/>
      <c r="FM410" s="11"/>
      <c r="FN410" s="11"/>
      <c r="FO410" s="11"/>
      <c r="FP410" s="11"/>
      <c r="FQ410" s="11"/>
      <c r="FR410" s="11"/>
      <c r="FS410" s="11"/>
      <c r="FT410" s="11"/>
      <c r="FU410" s="11"/>
      <c r="FV410" s="11"/>
      <c r="FW410" s="11"/>
      <c r="FX410" s="11"/>
      <c r="FY410" s="11"/>
      <c r="FZ410" s="11"/>
      <c r="GA410" s="11"/>
      <c r="GB410" s="11"/>
      <c r="GC410" s="11"/>
      <c r="GD410" s="11"/>
    </row>
    <row r="411" spans="1:186" s="12" customFormat="1" ht="11.1" customHeight="1" x14ac:dyDescent="0.2">
      <c r="A411" s="115" t="s">
        <v>2</v>
      </c>
      <c r="B411" s="116"/>
      <c r="C411" s="10">
        <f t="shared" si="186"/>
        <v>1200</v>
      </c>
      <c r="D411" s="10">
        <v>400</v>
      </c>
      <c r="E411" s="10">
        <v>400</v>
      </c>
      <c r="F411" s="10">
        <v>400</v>
      </c>
      <c r="G411" s="117"/>
      <c r="H411" s="117"/>
      <c r="I411" s="118"/>
      <c r="J411" s="119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  <c r="EZ411" s="11"/>
      <c r="FA411" s="11"/>
      <c r="FB411" s="11"/>
      <c r="FC411" s="11"/>
      <c r="FD411" s="11"/>
      <c r="FE411" s="11"/>
      <c r="FF411" s="11"/>
      <c r="FG411" s="11"/>
      <c r="FH411" s="11"/>
      <c r="FI411" s="11"/>
      <c r="FJ411" s="11"/>
      <c r="FK411" s="11"/>
      <c r="FL411" s="11"/>
      <c r="FM411" s="11"/>
      <c r="FN411" s="11"/>
      <c r="FO411" s="11"/>
      <c r="FP411" s="11"/>
      <c r="FQ411" s="11"/>
      <c r="FR411" s="11"/>
      <c r="FS411" s="11"/>
      <c r="FT411" s="11"/>
      <c r="FU411" s="11"/>
      <c r="FV411" s="11"/>
      <c r="FW411" s="11"/>
      <c r="FX411" s="11"/>
      <c r="FY411" s="11"/>
      <c r="FZ411" s="11"/>
      <c r="GA411" s="11"/>
      <c r="GB411" s="11"/>
      <c r="GC411" s="11"/>
      <c r="GD411" s="11"/>
    </row>
    <row r="412" spans="1:186" s="12" customFormat="1" ht="11.1" customHeight="1" x14ac:dyDescent="0.2">
      <c r="A412" s="115" t="s">
        <v>3</v>
      </c>
      <c r="B412" s="116"/>
      <c r="C412" s="10">
        <f t="shared" si="186"/>
        <v>0</v>
      </c>
      <c r="D412" s="10"/>
      <c r="E412" s="10"/>
      <c r="F412" s="10"/>
      <c r="G412" s="117"/>
      <c r="H412" s="117"/>
      <c r="I412" s="118"/>
      <c r="J412" s="119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  <c r="GD412" s="11"/>
    </row>
    <row r="413" spans="1:186" s="12" customFormat="1" ht="11.1" customHeight="1" x14ac:dyDescent="0.2">
      <c r="A413" s="115" t="s">
        <v>4</v>
      </c>
      <c r="B413" s="116"/>
      <c r="C413" s="10">
        <f t="shared" si="186"/>
        <v>0</v>
      </c>
      <c r="D413" s="10"/>
      <c r="E413" s="10"/>
      <c r="F413" s="10"/>
      <c r="G413" s="117"/>
      <c r="H413" s="117"/>
      <c r="I413" s="118"/>
      <c r="J413" s="119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  <c r="EZ413" s="11"/>
      <c r="FA413" s="11"/>
      <c r="FB413" s="11"/>
      <c r="FC413" s="11"/>
      <c r="FD413" s="11"/>
      <c r="FE413" s="11"/>
      <c r="FF413" s="11"/>
      <c r="FG413" s="11"/>
      <c r="FH413" s="11"/>
      <c r="FI413" s="11"/>
      <c r="FJ413" s="11"/>
      <c r="FK413" s="11"/>
      <c r="FL413" s="11"/>
      <c r="FM413" s="11"/>
      <c r="FN413" s="11"/>
      <c r="FO413" s="11"/>
      <c r="FP413" s="11"/>
      <c r="FQ413" s="11"/>
      <c r="FR413" s="11"/>
      <c r="FS413" s="11"/>
      <c r="FT413" s="11"/>
      <c r="FU413" s="11"/>
      <c r="FV413" s="11"/>
      <c r="FW413" s="11"/>
      <c r="FX413" s="11"/>
      <c r="FY413" s="11"/>
      <c r="FZ413" s="11"/>
      <c r="GA413" s="11"/>
      <c r="GB413" s="11"/>
      <c r="GC413" s="11"/>
      <c r="GD413" s="11"/>
    </row>
    <row r="414" spans="1:186" s="12" customFormat="1" ht="11.1" customHeight="1" x14ac:dyDescent="0.2">
      <c r="A414" s="115" t="s">
        <v>28</v>
      </c>
      <c r="B414" s="116"/>
      <c r="C414" s="10">
        <f t="shared" si="186"/>
        <v>0</v>
      </c>
      <c r="D414" s="16"/>
      <c r="E414" s="16"/>
      <c r="F414" s="16"/>
      <c r="G414" s="117"/>
      <c r="H414" s="117"/>
      <c r="I414" s="118"/>
      <c r="J414" s="119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  <c r="GD414" s="11"/>
    </row>
    <row r="415" spans="1:186" s="12" customFormat="1" ht="21.75" customHeight="1" x14ac:dyDescent="0.2">
      <c r="A415" s="115" t="s">
        <v>29</v>
      </c>
      <c r="B415" s="116"/>
      <c r="C415" s="10">
        <f t="shared" si="186"/>
        <v>0</v>
      </c>
      <c r="D415" s="16"/>
      <c r="E415" s="16"/>
      <c r="F415" s="16"/>
      <c r="G415" s="127"/>
      <c r="H415" s="117"/>
      <c r="I415" s="118"/>
      <c r="J415" s="119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  <c r="EZ415" s="11"/>
      <c r="FA415" s="11"/>
      <c r="FB415" s="11"/>
      <c r="FC415" s="11"/>
      <c r="FD415" s="11"/>
      <c r="FE415" s="11"/>
      <c r="FF415" s="11"/>
      <c r="FG415" s="11"/>
      <c r="FH415" s="11"/>
      <c r="FI415" s="11"/>
      <c r="FJ415" s="11"/>
      <c r="FK415" s="11"/>
      <c r="FL415" s="11"/>
      <c r="FM415" s="11"/>
      <c r="FN415" s="11"/>
      <c r="FO415" s="11"/>
      <c r="FP415" s="11"/>
      <c r="FQ415" s="11"/>
      <c r="FR415" s="11"/>
      <c r="FS415" s="11"/>
      <c r="FT415" s="11"/>
      <c r="FU415" s="11"/>
      <c r="FV415" s="11"/>
      <c r="FW415" s="11"/>
      <c r="FX415" s="11"/>
      <c r="FY415" s="11"/>
      <c r="FZ415" s="11"/>
      <c r="GA415" s="11"/>
      <c r="GB415" s="11"/>
      <c r="GC415" s="11"/>
      <c r="GD415" s="11"/>
    </row>
    <row r="416" spans="1:186" s="12" customFormat="1" ht="19.5" x14ac:dyDescent="0.2">
      <c r="A416" s="19" t="s">
        <v>34</v>
      </c>
      <c r="B416" s="128" t="s">
        <v>108</v>
      </c>
      <c r="C416" s="128"/>
      <c r="D416" s="128"/>
      <c r="E416" s="128"/>
      <c r="F416" s="128"/>
      <c r="G416" s="20"/>
      <c r="H416" s="21" t="s">
        <v>71</v>
      </c>
      <c r="I416" s="21" t="s">
        <v>71</v>
      </c>
      <c r="J416" s="22" t="s">
        <v>71</v>
      </c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  <c r="EZ416" s="11"/>
      <c r="FA416" s="11"/>
      <c r="FB416" s="11"/>
      <c r="FC416" s="11"/>
      <c r="FD416" s="11"/>
      <c r="FE416" s="11"/>
      <c r="FF416" s="11"/>
      <c r="FG416" s="11"/>
      <c r="FH416" s="11"/>
      <c r="FI416" s="11"/>
      <c r="FJ416" s="11"/>
      <c r="FK416" s="11"/>
      <c r="FL416" s="11"/>
      <c r="FM416" s="11"/>
      <c r="FN416" s="11"/>
      <c r="FO416" s="11"/>
      <c r="FP416" s="11"/>
      <c r="FQ416" s="11"/>
      <c r="FR416" s="11"/>
      <c r="FS416" s="11"/>
      <c r="FT416" s="11"/>
      <c r="FU416" s="11"/>
      <c r="FV416" s="11"/>
      <c r="FW416" s="11"/>
      <c r="FX416" s="11"/>
      <c r="FY416" s="11"/>
      <c r="FZ416" s="11"/>
      <c r="GA416" s="11"/>
      <c r="GB416" s="11"/>
      <c r="GC416" s="11"/>
      <c r="GD416" s="11"/>
    </row>
    <row r="417" spans="1:186" s="9" customFormat="1" ht="19.5" x14ac:dyDescent="0.15">
      <c r="A417" s="30" t="s">
        <v>61</v>
      </c>
      <c r="B417" s="143" t="s">
        <v>96</v>
      </c>
      <c r="C417" s="143"/>
      <c r="D417" s="143"/>
      <c r="E417" s="143"/>
      <c r="F417" s="143"/>
      <c r="G417" s="143"/>
      <c r="H417" s="143"/>
      <c r="I417" s="143"/>
      <c r="J417" s="144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  <c r="FO417" s="8"/>
      <c r="FP417" s="8"/>
      <c r="FQ417" s="8"/>
      <c r="FR417" s="8"/>
      <c r="FS417" s="8"/>
      <c r="FT417" s="8"/>
      <c r="FU417" s="8"/>
      <c r="FV417" s="8"/>
      <c r="FW417" s="8"/>
      <c r="FX417" s="8"/>
      <c r="FY417" s="8"/>
      <c r="FZ417" s="8"/>
      <c r="GA417" s="8"/>
      <c r="GB417" s="8"/>
      <c r="GC417" s="8"/>
      <c r="GD417" s="8"/>
    </row>
    <row r="418" spans="1:186" s="12" customFormat="1" ht="9.75" x14ac:dyDescent="0.2">
      <c r="A418" s="141" t="s">
        <v>5</v>
      </c>
      <c r="B418" s="142"/>
      <c r="C418" s="14">
        <f t="shared" ref="C418:F424" si="189">SUM(C426,C442,C477,C495)</f>
        <v>283402.03999999998</v>
      </c>
      <c r="D418" s="14">
        <f t="shared" si="189"/>
        <v>118745.45999999999</v>
      </c>
      <c r="E418" s="14">
        <f t="shared" si="189"/>
        <v>82161.69</v>
      </c>
      <c r="F418" s="14">
        <f t="shared" si="189"/>
        <v>82494.89</v>
      </c>
      <c r="G418" s="145"/>
      <c r="H418" s="145"/>
      <c r="I418" s="137">
        <v>41640</v>
      </c>
      <c r="J418" s="139">
        <v>44926</v>
      </c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  <c r="EZ418" s="11"/>
      <c r="FA418" s="11"/>
      <c r="FB418" s="11"/>
      <c r="FC418" s="11"/>
      <c r="FD418" s="11"/>
      <c r="FE418" s="11"/>
      <c r="FF418" s="11"/>
      <c r="FG418" s="11"/>
      <c r="FH418" s="11"/>
      <c r="FI418" s="11"/>
      <c r="FJ418" s="11"/>
      <c r="FK418" s="11"/>
      <c r="FL418" s="11"/>
      <c r="FM418" s="11"/>
      <c r="FN418" s="11"/>
      <c r="FO418" s="11"/>
      <c r="FP418" s="11"/>
      <c r="FQ418" s="11"/>
      <c r="FR418" s="11"/>
      <c r="FS418" s="11"/>
      <c r="FT418" s="11"/>
      <c r="FU418" s="11"/>
      <c r="FV418" s="11"/>
      <c r="FW418" s="11"/>
      <c r="FX418" s="11"/>
      <c r="FY418" s="11"/>
      <c r="FZ418" s="11"/>
      <c r="GA418" s="11"/>
      <c r="GB418" s="11"/>
      <c r="GC418" s="11"/>
      <c r="GD418" s="11"/>
    </row>
    <row r="419" spans="1:186" s="12" customFormat="1" ht="11.1" customHeight="1" x14ac:dyDescent="0.2">
      <c r="A419" s="141" t="s">
        <v>1</v>
      </c>
      <c r="B419" s="142"/>
      <c r="C419" s="14">
        <f t="shared" si="189"/>
        <v>0</v>
      </c>
      <c r="D419" s="14">
        <f t="shared" si="189"/>
        <v>0</v>
      </c>
      <c r="E419" s="14">
        <f t="shared" si="189"/>
        <v>0</v>
      </c>
      <c r="F419" s="14">
        <f t="shared" si="189"/>
        <v>0</v>
      </c>
      <c r="G419" s="145" t="s">
        <v>6</v>
      </c>
      <c r="H419" s="145"/>
      <c r="I419" s="137"/>
      <c r="J419" s="139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  <c r="EZ419" s="11"/>
      <c r="FA419" s="11"/>
      <c r="FB419" s="11"/>
      <c r="FC419" s="11"/>
      <c r="FD419" s="11"/>
      <c r="FE419" s="11"/>
      <c r="FF419" s="11"/>
      <c r="FG419" s="11"/>
      <c r="FH419" s="11"/>
      <c r="FI419" s="11"/>
      <c r="FJ419" s="11"/>
      <c r="FK419" s="11"/>
      <c r="FL419" s="11"/>
      <c r="FM419" s="11"/>
      <c r="FN419" s="11"/>
      <c r="FO419" s="11"/>
      <c r="FP419" s="11"/>
      <c r="FQ419" s="11"/>
      <c r="FR419" s="11"/>
      <c r="FS419" s="11"/>
      <c r="FT419" s="11"/>
      <c r="FU419" s="11"/>
      <c r="FV419" s="11"/>
      <c r="FW419" s="11"/>
      <c r="FX419" s="11"/>
      <c r="FY419" s="11"/>
      <c r="FZ419" s="11"/>
      <c r="GA419" s="11"/>
      <c r="GB419" s="11"/>
      <c r="GC419" s="11"/>
      <c r="GD419" s="11"/>
    </row>
    <row r="420" spans="1:186" s="12" customFormat="1" ht="11.1" customHeight="1" x14ac:dyDescent="0.2">
      <c r="A420" s="141" t="s">
        <v>2</v>
      </c>
      <c r="B420" s="142"/>
      <c r="C420" s="14">
        <f t="shared" si="189"/>
        <v>283402.03999999998</v>
      </c>
      <c r="D420" s="14">
        <f t="shared" si="189"/>
        <v>118745.45999999999</v>
      </c>
      <c r="E420" s="14">
        <f t="shared" si="189"/>
        <v>82161.69</v>
      </c>
      <c r="F420" s="14">
        <f t="shared" si="189"/>
        <v>82494.89</v>
      </c>
      <c r="G420" s="145"/>
      <c r="H420" s="145"/>
      <c r="I420" s="137"/>
      <c r="J420" s="139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  <c r="EZ420" s="11"/>
      <c r="FA420" s="11"/>
      <c r="FB420" s="11"/>
      <c r="FC420" s="11"/>
      <c r="FD420" s="11"/>
      <c r="FE420" s="11"/>
      <c r="FF420" s="11"/>
      <c r="FG420" s="11"/>
      <c r="FH420" s="11"/>
      <c r="FI420" s="11"/>
      <c r="FJ420" s="11"/>
      <c r="FK420" s="11"/>
      <c r="FL420" s="11"/>
      <c r="FM420" s="11"/>
      <c r="FN420" s="11"/>
      <c r="FO420" s="11"/>
      <c r="FP420" s="11"/>
      <c r="FQ420" s="11"/>
      <c r="FR420" s="11"/>
      <c r="FS420" s="11"/>
      <c r="FT420" s="11"/>
      <c r="FU420" s="11"/>
      <c r="FV420" s="11"/>
      <c r="FW420" s="11"/>
      <c r="FX420" s="11"/>
      <c r="FY420" s="11"/>
      <c r="FZ420" s="11"/>
      <c r="GA420" s="11"/>
      <c r="GB420" s="11"/>
      <c r="GC420" s="11"/>
      <c r="GD420" s="11"/>
    </row>
    <row r="421" spans="1:186" s="12" customFormat="1" ht="11.1" customHeight="1" x14ac:dyDescent="0.2">
      <c r="A421" s="141" t="s">
        <v>3</v>
      </c>
      <c r="B421" s="142"/>
      <c r="C421" s="14">
        <f t="shared" si="189"/>
        <v>0</v>
      </c>
      <c r="D421" s="14">
        <f t="shared" si="189"/>
        <v>0</v>
      </c>
      <c r="E421" s="14">
        <f t="shared" si="189"/>
        <v>0</v>
      </c>
      <c r="F421" s="14">
        <f t="shared" si="189"/>
        <v>0</v>
      </c>
      <c r="G421" s="145"/>
      <c r="H421" s="145"/>
      <c r="I421" s="137"/>
      <c r="J421" s="139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  <c r="EZ421" s="11"/>
      <c r="FA421" s="11"/>
      <c r="FB421" s="11"/>
      <c r="FC421" s="11"/>
      <c r="FD421" s="11"/>
      <c r="FE421" s="11"/>
      <c r="FF421" s="11"/>
      <c r="FG421" s="11"/>
      <c r="FH421" s="11"/>
      <c r="FI421" s="11"/>
      <c r="FJ421" s="11"/>
      <c r="FK421" s="11"/>
      <c r="FL421" s="11"/>
      <c r="FM421" s="11"/>
      <c r="FN421" s="11"/>
      <c r="FO421" s="11"/>
      <c r="FP421" s="11"/>
      <c r="FQ421" s="11"/>
      <c r="FR421" s="11"/>
      <c r="FS421" s="11"/>
      <c r="FT421" s="11"/>
      <c r="FU421" s="11"/>
      <c r="FV421" s="11"/>
      <c r="FW421" s="11"/>
      <c r="FX421" s="11"/>
      <c r="FY421" s="11"/>
      <c r="FZ421" s="11"/>
      <c r="GA421" s="11"/>
      <c r="GB421" s="11"/>
      <c r="GC421" s="11"/>
      <c r="GD421" s="11"/>
    </row>
    <row r="422" spans="1:186" s="12" customFormat="1" ht="11.1" customHeight="1" x14ac:dyDescent="0.2">
      <c r="A422" s="141" t="s">
        <v>4</v>
      </c>
      <c r="B422" s="142"/>
      <c r="C422" s="14">
        <f t="shared" si="189"/>
        <v>0</v>
      </c>
      <c r="D422" s="14">
        <f t="shared" si="189"/>
        <v>0</v>
      </c>
      <c r="E422" s="14">
        <f t="shared" si="189"/>
        <v>0</v>
      </c>
      <c r="F422" s="14">
        <f t="shared" si="189"/>
        <v>0</v>
      </c>
      <c r="G422" s="145"/>
      <c r="H422" s="145"/>
      <c r="I422" s="137"/>
      <c r="J422" s="139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  <c r="EZ422" s="11"/>
      <c r="FA422" s="11"/>
      <c r="FB422" s="11"/>
      <c r="FC422" s="11"/>
      <c r="FD422" s="11"/>
      <c r="FE422" s="11"/>
      <c r="FF422" s="11"/>
      <c r="FG422" s="11"/>
      <c r="FH422" s="11"/>
      <c r="FI422" s="11"/>
      <c r="FJ422" s="11"/>
      <c r="FK422" s="11"/>
      <c r="FL422" s="11"/>
      <c r="FM422" s="11"/>
      <c r="FN422" s="11"/>
      <c r="FO422" s="11"/>
      <c r="FP422" s="11"/>
      <c r="FQ422" s="11"/>
      <c r="FR422" s="11"/>
      <c r="FS422" s="11"/>
      <c r="FT422" s="11"/>
      <c r="FU422" s="11"/>
      <c r="FV422" s="11"/>
      <c r="FW422" s="11"/>
      <c r="FX422" s="11"/>
      <c r="FY422" s="11"/>
      <c r="FZ422" s="11"/>
      <c r="GA422" s="11"/>
      <c r="GB422" s="11"/>
      <c r="GC422" s="11"/>
      <c r="GD422" s="11"/>
    </row>
    <row r="423" spans="1:186" s="12" customFormat="1" ht="11.1" customHeight="1" x14ac:dyDescent="0.2">
      <c r="A423" s="141" t="s">
        <v>28</v>
      </c>
      <c r="B423" s="142"/>
      <c r="C423" s="14">
        <f t="shared" si="189"/>
        <v>0</v>
      </c>
      <c r="D423" s="14">
        <f t="shared" si="189"/>
        <v>0</v>
      </c>
      <c r="E423" s="14">
        <f t="shared" si="189"/>
        <v>0</v>
      </c>
      <c r="F423" s="14">
        <f t="shared" si="189"/>
        <v>0</v>
      </c>
      <c r="G423" s="145"/>
      <c r="H423" s="145"/>
      <c r="I423" s="137"/>
      <c r="J423" s="139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  <c r="EZ423" s="11"/>
      <c r="FA423" s="11"/>
      <c r="FB423" s="11"/>
      <c r="FC423" s="11"/>
      <c r="FD423" s="11"/>
      <c r="FE423" s="11"/>
      <c r="FF423" s="11"/>
      <c r="FG423" s="11"/>
      <c r="FH423" s="11"/>
      <c r="FI423" s="11"/>
      <c r="FJ423" s="11"/>
      <c r="FK423" s="11"/>
      <c r="FL423" s="11"/>
      <c r="FM423" s="11"/>
      <c r="FN423" s="11"/>
      <c r="FO423" s="11"/>
      <c r="FP423" s="11"/>
      <c r="FQ423" s="11"/>
      <c r="FR423" s="11"/>
      <c r="FS423" s="11"/>
      <c r="FT423" s="11"/>
      <c r="FU423" s="11"/>
      <c r="FV423" s="11"/>
      <c r="FW423" s="11"/>
      <c r="FX423" s="11"/>
      <c r="FY423" s="11"/>
      <c r="FZ423" s="11"/>
      <c r="GA423" s="11"/>
      <c r="GB423" s="11"/>
      <c r="GC423" s="11"/>
      <c r="GD423" s="11"/>
    </row>
    <row r="424" spans="1:186" s="12" customFormat="1" ht="11.1" customHeight="1" x14ac:dyDescent="0.2">
      <c r="A424" s="160" t="s">
        <v>29</v>
      </c>
      <c r="B424" s="161"/>
      <c r="C424" s="15">
        <f t="shared" si="189"/>
        <v>0</v>
      </c>
      <c r="D424" s="14">
        <f t="shared" si="189"/>
        <v>0</v>
      </c>
      <c r="E424" s="14">
        <f t="shared" si="189"/>
        <v>0</v>
      </c>
      <c r="F424" s="14">
        <f t="shared" si="189"/>
        <v>0</v>
      </c>
      <c r="G424" s="146"/>
      <c r="H424" s="146"/>
      <c r="I424" s="138"/>
      <c r="J424" s="140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  <c r="EZ424" s="11"/>
      <c r="FA424" s="11"/>
      <c r="FB424" s="11"/>
      <c r="FC424" s="11"/>
      <c r="FD424" s="11"/>
      <c r="FE424" s="11"/>
      <c r="FF424" s="11"/>
      <c r="FG424" s="11"/>
      <c r="FH424" s="11"/>
      <c r="FI424" s="11"/>
      <c r="FJ424" s="11"/>
      <c r="FK424" s="11"/>
      <c r="FL424" s="11"/>
      <c r="FM424" s="11"/>
      <c r="FN424" s="11"/>
      <c r="FO424" s="11"/>
      <c r="FP424" s="11"/>
      <c r="FQ424" s="11"/>
      <c r="FR424" s="11"/>
      <c r="FS424" s="11"/>
      <c r="FT424" s="11"/>
      <c r="FU424" s="11"/>
      <c r="FV424" s="11"/>
      <c r="FW424" s="11"/>
      <c r="FX424" s="11"/>
      <c r="FY424" s="11"/>
      <c r="FZ424" s="11"/>
      <c r="GA424" s="11"/>
      <c r="GB424" s="11"/>
      <c r="GC424" s="11"/>
      <c r="GD424" s="11"/>
    </row>
    <row r="425" spans="1:186" s="12" customFormat="1" ht="19.5" x14ac:dyDescent="0.15">
      <c r="A425" s="7" t="s">
        <v>62</v>
      </c>
      <c r="B425" s="113" t="s">
        <v>63</v>
      </c>
      <c r="C425" s="113"/>
      <c r="D425" s="113"/>
      <c r="E425" s="113"/>
      <c r="F425" s="113"/>
      <c r="G425" s="113"/>
      <c r="H425" s="113"/>
      <c r="I425" s="113"/>
      <c r="J425" s="114"/>
      <c r="K425" s="32"/>
      <c r="L425" s="147"/>
      <c r="M425" s="147"/>
      <c r="N425" s="147"/>
      <c r="O425" s="147"/>
      <c r="P425" s="147"/>
      <c r="Q425" s="147"/>
      <c r="R425" s="147"/>
      <c r="S425" s="147"/>
      <c r="T425" s="147"/>
      <c r="U425" s="32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32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32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32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32"/>
      <c r="BJ425" s="147"/>
      <c r="BK425" s="147"/>
      <c r="BL425" s="147"/>
      <c r="BM425" s="147"/>
      <c r="BN425" s="147"/>
      <c r="BO425" s="147"/>
      <c r="BP425" s="147"/>
      <c r="BQ425" s="147"/>
      <c r="BR425" s="147"/>
      <c r="BS425" s="32"/>
      <c r="BT425" s="147"/>
      <c r="BU425" s="147"/>
      <c r="BV425" s="147"/>
      <c r="BW425" s="147"/>
      <c r="BX425" s="147"/>
      <c r="BY425" s="147"/>
      <c r="BZ425" s="147"/>
      <c r="CA425" s="147"/>
      <c r="CB425" s="147"/>
      <c r="CC425" s="32"/>
      <c r="CD425" s="147"/>
      <c r="CE425" s="147"/>
      <c r="CF425" s="147"/>
      <c r="CG425" s="147"/>
      <c r="CH425" s="147"/>
      <c r="CI425" s="147"/>
      <c r="CJ425" s="147"/>
      <c r="CK425" s="147"/>
      <c r="CL425" s="147"/>
      <c r="CM425" s="32"/>
      <c r="CN425" s="147"/>
      <c r="CO425" s="147"/>
      <c r="CP425" s="147"/>
      <c r="CQ425" s="147"/>
      <c r="CR425" s="147"/>
      <c r="CS425" s="147"/>
      <c r="CT425" s="147"/>
      <c r="CU425" s="147"/>
      <c r="CV425" s="147"/>
      <c r="CW425" s="32"/>
      <c r="CX425" s="147"/>
      <c r="CY425" s="147"/>
      <c r="CZ425" s="147"/>
      <c r="DA425" s="147"/>
      <c r="DB425" s="147"/>
      <c r="DC425" s="147"/>
      <c r="DD425" s="147"/>
      <c r="DE425" s="147"/>
      <c r="DF425" s="147"/>
      <c r="DG425" s="32"/>
      <c r="DH425" s="147"/>
      <c r="DI425" s="147"/>
      <c r="DJ425" s="147"/>
      <c r="DK425" s="147"/>
      <c r="DL425" s="147"/>
      <c r="DM425" s="147"/>
      <c r="DN425" s="147"/>
      <c r="DO425" s="147"/>
      <c r="DP425" s="147"/>
      <c r="DQ425" s="32"/>
      <c r="DR425" s="147"/>
      <c r="DS425" s="147"/>
      <c r="DT425" s="147"/>
      <c r="DU425" s="147"/>
      <c r="DV425" s="147"/>
      <c r="DW425" s="147"/>
      <c r="DX425" s="147"/>
      <c r="DY425" s="147"/>
      <c r="DZ425" s="147"/>
      <c r="EA425" s="32"/>
      <c r="EB425" s="147"/>
      <c r="EC425" s="147"/>
      <c r="ED425" s="147"/>
      <c r="EE425" s="147"/>
      <c r="EF425" s="147"/>
      <c r="EG425" s="147"/>
      <c r="EH425" s="147"/>
      <c r="EI425" s="147"/>
      <c r="EJ425" s="147"/>
      <c r="EK425" s="32"/>
      <c r="EL425" s="147"/>
      <c r="EM425" s="147"/>
      <c r="EN425" s="147"/>
      <c r="EO425" s="147"/>
      <c r="EP425" s="147"/>
      <c r="EQ425" s="147"/>
      <c r="ER425" s="147"/>
      <c r="ES425" s="147"/>
      <c r="ET425" s="147"/>
      <c r="EU425" s="32"/>
      <c r="EV425" s="147"/>
      <c r="EW425" s="147"/>
      <c r="EX425" s="147"/>
      <c r="EY425" s="147"/>
      <c r="EZ425" s="147"/>
      <c r="FA425" s="147"/>
      <c r="FB425" s="147"/>
      <c r="FC425" s="147"/>
      <c r="FD425" s="147"/>
      <c r="FE425" s="32"/>
      <c r="FF425" s="147"/>
      <c r="FG425" s="147"/>
      <c r="FH425" s="147"/>
      <c r="FI425" s="147"/>
      <c r="FJ425" s="147"/>
      <c r="FK425" s="147"/>
      <c r="FL425" s="147"/>
      <c r="FM425" s="147"/>
      <c r="FN425" s="147"/>
      <c r="FO425" s="32"/>
      <c r="FP425" s="147"/>
      <c r="FQ425" s="147"/>
      <c r="FR425" s="147"/>
      <c r="FS425" s="147"/>
      <c r="FT425" s="147"/>
      <c r="FU425" s="147"/>
      <c r="FV425" s="147"/>
      <c r="FW425" s="147"/>
      <c r="FX425" s="147"/>
      <c r="FY425" s="32"/>
      <c r="FZ425" s="147"/>
      <c r="GA425" s="147"/>
      <c r="GB425" s="147"/>
      <c r="GC425" s="147"/>
      <c r="GD425" s="147"/>
    </row>
    <row r="426" spans="1:186" s="12" customFormat="1" ht="12" x14ac:dyDescent="0.2">
      <c r="A426" s="115" t="s">
        <v>5</v>
      </c>
      <c r="B426" s="116"/>
      <c r="C426" s="10">
        <f>SUM(C434)</f>
        <v>67133.3</v>
      </c>
      <c r="D426" s="10">
        <f t="shared" ref="D426" si="190">SUM(D434)</f>
        <v>22227.5</v>
      </c>
      <c r="E426" s="10">
        <f t="shared" ref="E426:F426" si="191">SUM(E434)</f>
        <v>22452.9</v>
      </c>
      <c r="F426" s="10">
        <f t="shared" si="191"/>
        <v>22452.9</v>
      </c>
      <c r="G426" s="117"/>
      <c r="H426" s="117"/>
      <c r="I426" s="118">
        <v>41640</v>
      </c>
      <c r="J426" s="119">
        <v>44926</v>
      </c>
      <c r="K426" s="150"/>
      <c r="L426" s="150"/>
      <c r="M426" s="33"/>
      <c r="N426" s="33"/>
      <c r="O426" s="33"/>
      <c r="P426" s="33"/>
      <c r="Q426" s="151"/>
      <c r="R426" s="151"/>
      <c r="S426" s="149"/>
      <c r="T426" s="149"/>
      <c r="U426" s="150"/>
      <c r="V426" s="150"/>
      <c r="W426" s="33"/>
      <c r="X426" s="33"/>
      <c r="Y426" s="33"/>
      <c r="Z426" s="33"/>
      <c r="AA426" s="151"/>
      <c r="AB426" s="151"/>
      <c r="AC426" s="149"/>
      <c r="AD426" s="149"/>
      <c r="AE426" s="150"/>
      <c r="AF426" s="150"/>
      <c r="AG426" s="33"/>
      <c r="AH426" s="33"/>
      <c r="AI426" s="33"/>
      <c r="AJ426" s="33"/>
      <c r="AK426" s="151"/>
      <c r="AL426" s="151"/>
      <c r="AM426" s="149"/>
      <c r="AN426" s="149"/>
      <c r="AO426" s="150"/>
      <c r="AP426" s="150"/>
      <c r="AQ426" s="33"/>
      <c r="AR426" s="33"/>
      <c r="AS426" s="33"/>
      <c r="AT426" s="33"/>
      <c r="AU426" s="151"/>
      <c r="AV426" s="151"/>
      <c r="AW426" s="149"/>
      <c r="AX426" s="149"/>
      <c r="AY426" s="150"/>
      <c r="AZ426" s="150"/>
      <c r="BA426" s="33"/>
      <c r="BB426" s="33"/>
      <c r="BC426" s="33"/>
      <c r="BD426" s="33"/>
      <c r="BE426" s="151"/>
      <c r="BF426" s="151"/>
      <c r="BG426" s="149"/>
      <c r="BH426" s="149"/>
      <c r="BI426" s="150"/>
      <c r="BJ426" s="150"/>
      <c r="BK426" s="33"/>
      <c r="BL426" s="33"/>
      <c r="BM426" s="33"/>
      <c r="BN426" s="33"/>
      <c r="BO426" s="151"/>
      <c r="BP426" s="151"/>
      <c r="BQ426" s="149"/>
      <c r="BR426" s="149"/>
      <c r="BS426" s="150"/>
      <c r="BT426" s="150"/>
      <c r="BU426" s="33"/>
      <c r="BV426" s="33"/>
      <c r="BW426" s="33"/>
      <c r="BX426" s="33"/>
      <c r="BY426" s="151"/>
      <c r="BZ426" s="151"/>
      <c r="CA426" s="149"/>
      <c r="CB426" s="149"/>
      <c r="CC426" s="150"/>
      <c r="CD426" s="150"/>
      <c r="CE426" s="33"/>
      <c r="CF426" s="33"/>
      <c r="CG426" s="33"/>
      <c r="CH426" s="33"/>
      <c r="CI426" s="151"/>
      <c r="CJ426" s="151"/>
      <c r="CK426" s="149"/>
      <c r="CL426" s="149"/>
      <c r="CM426" s="150"/>
      <c r="CN426" s="150"/>
      <c r="CO426" s="33"/>
      <c r="CP426" s="33"/>
      <c r="CQ426" s="33"/>
      <c r="CR426" s="33"/>
      <c r="CS426" s="151"/>
      <c r="CT426" s="151"/>
      <c r="CU426" s="149"/>
      <c r="CV426" s="149"/>
      <c r="CW426" s="150"/>
      <c r="CX426" s="150"/>
      <c r="CY426" s="33"/>
      <c r="CZ426" s="33"/>
      <c r="DA426" s="33"/>
      <c r="DB426" s="33"/>
      <c r="DC426" s="151"/>
      <c r="DD426" s="151"/>
      <c r="DE426" s="149"/>
      <c r="DF426" s="149"/>
      <c r="DG426" s="150"/>
      <c r="DH426" s="150"/>
      <c r="DI426" s="33"/>
      <c r="DJ426" s="33"/>
      <c r="DK426" s="33"/>
      <c r="DL426" s="33"/>
      <c r="DM426" s="151"/>
      <c r="DN426" s="151"/>
      <c r="DO426" s="149"/>
      <c r="DP426" s="149"/>
      <c r="DQ426" s="150"/>
      <c r="DR426" s="150"/>
      <c r="DS426" s="33"/>
      <c r="DT426" s="33"/>
      <c r="DU426" s="33"/>
      <c r="DV426" s="33"/>
      <c r="DW426" s="151"/>
      <c r="DX426" s="151"/>
      <c r="DY426" s="149"/>
      <c r="DZ426" s="149"/>
      <c r="EA426" s="150"/>
      <c r="EB426" s="150"/>
      <c r="EC426" s="33"/>
      <c r="ED426" s="33"/>
      <c r="EE426" s="33"/>
      <c r="EF426" s="33"/>
      <c r="EG426" s="151"/>
      <c r="EH426" s="151"/>
      <c r="EI426" s="149"/>
      <c r="EJ426" s="149"/>
      <c r="EK426" s="150"/>
      <c r="EL426" s="150"/>
      <c r="EM426" s="33"/>
      <c r="EN426" s="33"/>
      <c r="EO426" s="33"/>
      <c r="EP426" s="33"/>
      <c r="EQ426" s="151"/>
      <c r="ER426" s="151"/>
      <c r="ES426" s="149"/>
      <c r="ET426" s="149"/>
      <c r="EU426" s="150"/>
      <c r="EV426" s="150"/>
      <c r="EW426" s="33"/>
      <c r="EX426" s="33"/>
      <c r="EY426" s="33"/>
      <c r="EZ426" s="33"/>
      <c r="FA426" s="151"/>
      <c r="FB426" s="151"/>
      <c r="FC426" s="149"/>
      <c r="FD426" s="149"/>
      <c r="FE426" s="150"/>
      <c r="FF426" s="150"/>
      <c r="FG426" s="33"/>
      <c r="FH426" s="33"/>
      <c r="FI426" s="33"/>
      <c r="FJ426" s="33"/>
      <c r="FK426" s="151"/>
      <c r="FL426" s="151"/>
      <c r="FM426" s="149"/>
      <c r="FN426" s="149"/>
      <c r="FO426" s="150"/>
      <c r="FP426" s="150"/>
      <c r="FQ426" s="33"/>
      <c r="FR426" s="33"/>
      <c r="FS426" s="33"/>
      <c r="FT426" s="33"/>
      <c r="FU426" s="151"/>
      <c r="FV426" s="151"/>
      <c r="FW426" s="149"/>
      <c r="FX426" s="149"/>
      <c r="FY426" s="150"/>
      <c r="FZ426" s="150"/>
      <c r="GA426" s="33"/>
      <c r="GB426" s="33"/>
      <c r="GC426" s="33"/>
      <c r="GD426" s="33"/>
    </row>
    <row r="427" spans="1:186" s="12" customFormat="1" ht="11.1" customHeight="1" x14ac:dyDescent="0.2">
      <c r="A427" s="115" t="s">
        <v>1</v>
      </c>
      <c r="B427" s="116"/>
      <c r="C427" s="16">
        <f t="shared" ref="C427:C432" si="192">SUM(C435)</f>
        <v>0</v>
      </c>
      <c r="D427" s="16">
        <f t="shared" ref="D427" si="193">SUM(D435)</f>
        <v>0</v>
      </c>
      <c r="E427" s="16">
        <f t="shared" ref="E427:F427" si="194">SUM(E435)</f>
        <v>0</v>
      </c>
      <c r="F427" s="16">
        <f t="shared" si="194"/>
        <v>0</v>
      </c>
      <c r="G427" s="117"/>
      <c r="H427" s="117"/>
      <c r="I427" s="118"/>
      <c r="J427" s="119"/>
      <c r="K427" s="148"/>
      <c r="L427" s="148"/>
      <c r="M427" s="34"/>
      <c r="N427" s="35"/>
      <c r="O427" s="35"/>
      <c r="P427" s="35"/>
      <c r="Q427" s="151"/>
      <c r="R427" s="151"/>
      <c r="S427" s="149"/>
      <c r="T427" s="149"/>
      <c r="U427" s="148"/>
      <c r="V427" s="148"/>
      <c r="W427" s="34"/>
      <c r="X427" s="35"/>
      <c r="Y427" s="35"/>
      <c r="Z427" s="35"/>
      <c r="AA427" s="151"/>
      <c r="AB427" s="151"/>
      <c r="AC427" s="149"/>
      <c r="AD427" s="149"/>
      <c r="AE427" s="148"/>
      <c r="AF427" s="148"/>
      <c r="AG427" s="34"/>
      <c r="AH427" s="35"/>
      <c r="AI427" s="35"/>
      <c r="AJ427" s="35"/>
      <c r="AK427" s="151"/>
      <c r="AL427" s="151"/>
      <c r="AM427" s="149"/>
      <c r="AN427" s="149"/>
      <c r="AO427" s="148"/>
      <c r="AP427" s="148"/>
      <c r="AQ427" s="34"/>
      <c r="AR427" s="35"/>
      <c r="AS427" s="35"/>
      <c r="AT427" s="35"/>
      <c r="AU427" s="151"/>
      <c r="AV427" s="151"/>
      <c r="AW427" s="149"/>
      <c r="AX427" s="149"/>
      <c r="AY427" s="148"/>
      <c r="AZ427" s="148"/>
      <c r="BA427" s="34"/>
      <c r="BB427" s="35"/>
      <c r="BC427" s="35"/>
      <c r="BD427" s="35"/>
      <c r="BE427" s="151"/>
      <c r="BF427" s="151"/>
      <c r="BG427" s="149"/>
      <c r="BH427" s="149"/>
      <c r="BI427" s="148"/>
      <c r="BJ427" s="148"/>
      <c r="BK427" s="34"/>
      <c r="BL427" s="35"/>
      <c r="BM427" s="35"/>
      <c r="BN427" s="35"/>
      <c r="BO427" s="151"/>
      <c r="BP427" s="151"/>
      <c r="BQ427" s="149"/>
      <c r="BR427" s="149"/>
      <c r="BS427" s="148"/>
      <c r="BT427" s="148"/>
      <c r="BU427" s="34"/>
      <c r="BV427" s="35"/>
      <c r="BW427" s="35"/>
      <c r="BX427" s="35"/>
      <c r="BY427" s="151"/>
      <c r="BZ427" s="151"/>
      <c r="CA427" s="149"/>
      <c r="CB427" s="149"/>
      <c r="CC427" s="148"/>
      <c r="CD427" s="148"/>
      <c r="CE427" s="34"/>
      <c r="CF427" s="35"/>
      <c r="CG427" s="35"/>
      <c r="CH427" s="35"/>
      <c r="CI427" s="151"/>
      <c r="CJ427" s="151"/>
      <c r="CK427" s="149"/>
      <c r="CL427" s="149"/>
      <c r="CM427" s="148"/>
      <c r="CN427" s="148"/>
      <c r="CO427" s="34"/>
      <c r="CP427" s="35"/>
      <c r="CQ427" s="35"/>
      <c r="CR427" s="35"/>
      <c r="CS427" s="151"/>
      <c r="CT427" s="151"/>
      <c r="CU427" s="149"/>
      <c r="CV427" s="149"/>
      <c r="CW427" s="148"/>
      <c r="CX427" s="148"/>
      <c r="CY427" s="34"/>
      <c r="CZ427" s="35"/>
      <c r="DA427" s="35"/>
      <c r="DB427" s="35"/>
      <c r="DC427" s="151"/>
      <c r="DD427" s="151"/>
      <c r="DE427" s="149"/>
      <c r="DF427" s="149"/>
      <c r="DG427" s="148"/>
      <c r="DH427" s="148"/>
      <c r="DI427" s="34"/>
      <c r="DJ427" s="35"/>
      <c r="DK427" s="35"/>
      <c r="DL427" s="35"/>
      <c r="DM427" s="151"/>
      <c r="DN427" s="151"/>
      <c r="DO427" s="149"/>
      <c r="DP427" s="149"/>
      <c r="DQ427" s="148"/>
      <c r="DR427" s="148"/>
      <c r="DS427" s="34"/>
      <c r="DT427" s="35"/>
      <c r="DU427" s="35"/>
      <c r="DV427" s="35"/>
      <c r="DW427" s="151"/>
      <c r="DX427" s="151"/>
      <c r="DY427" s="149"/>
      <c r="DZ427" s="149"/>
      <c r="EA427" s="148"/>
      <c r="EB427" s="148"/>
      <c r="EC427" s="34"/>
      <c r="ED427" s="35"/>
      <c r="EE427" s="35"/>
      <c r="EF427" s="35"/>
      <c r="EG427" s="151"/>
      <c r="EH427" s="151"/>
      <c r="EI427" s="149"/>
      <c r="EJ427" s="149"/>
      <c r="EK427" s="148"/>
      <c r="EL427" s="148"/>
      <c r="EM427" s="34"/>
      <c r="EN427" s="35"/>
      <c r="EO427" s="35"/>
      <c r="EP427" s="35"/>
      <c r="EQ427" s="151"/>
      <c r="ER427" s="151"/>
      <c r="ES427" s="149"/>
      <c r="ET427" s="149"/>
      <c r="EU427" s="148"/>
      <c r="EV427" s="148"/>
      <c r="EW427" s="34"/>
      <c r="EX427" s="35"/>
      <c r="EY427" s="35"/>
      <c r="EZ427" s="35"/>
      <c r="FA427" s="151"/>
      <c r="FB427" s="151"/>
      <c r="FC427" s="149"/>
      <c r="FD427" s="149"/>
      <c r="FE427" s="148"/>
      <c r="FF427" s="148"/>
      <c r="FG427" s="34"/>
      <c r="FH427" s="35"/>
      <c r="FI427" s="35"/>
      <c r="FJ427" s="35"/>
      <c r="FK427" s="151"/>
      <c r="FL427" s="151"/>
      <c r="FM427" s="149"/>
      <c r="FN427" s="149"/>
      <c r="FO427" s="148"/>
      <c r="FP427" s="148"/>
      <c r="FQ427" s="34"/>
      <c r="FR427" s="35"/>
      <c r="FS427" s="35"/>
      <c r="FT427" s="35"/>
      <c r="FU427" s="151"/>
      <c r="FV427" s="151"/>
      <c r="FW427" s="149"/>
      <c r="FX427" s="149"/>
      <c r="FY427" s="148"/>
      <c r="FZ427" s="148"/>
      <c r="GA427" s="34"/>
      <c r="GB427" s="35"/>
      <c r="GC427" s="35"/>
      <c r="GD427" s="35"/>
    </row>
    <row r="428" spans="1:186" s="12" customFormat="1" ht="11.1" customHeight="1" x14ac:dyDescent="0.2">
      <c r="A428" s="115" t="s">
        <v>2</v>
      </c>
      <c r="B428" s="116"/>
      <c r="C428" s="16">
        <f t="shared" si="192"/>
        <v>67133.3</v>
      </c>
      <c r="D428" s="16">
        <f t="shared" ref="D428" si="195">SUM(D436)</f>
        <v>22227.5</v>
      </c>
      <c r="E428" s="16">
        <f t="shared" ref="E428:F428" si="196">SUM(E436)</f>
        <v>22452.9</v>
      </c>
      <c r="F428" s="16">
        <f t="shared" si="196"/>
        <v>22452.9</v>
      </c>
      <c r="G428" s="117"/>
      <c r="H428" s="117"/>
      <c r="I428" s="118"/>
      <c r="J428" s="119"/>
      <c r="K428" s="148"/>
      <c r="L428" s="148"/>
      <c r="M428" s="34"/>
      <c r="N428" s="35"/>
      <c r="O428" s="35"/>
      <c r="P428" s="35"/>
      <c r="Q428" s="151"/>
      <c r="R428" s="151"/>
      <c r="S428" s="149"/>
      <c r="T428" s="149"/>
      <c r="U428" s="148"/>
      <c r="V428" s="148"/>
      <c r="W428" s="34"/>
      <c r="X428" s="35"/>
      <c r="Y428" s="35"/>
      <c r="Z428" s="35"/>
      <c r="AA428" s="151"/>
      <c r="AB428" s="151"/>
      <c r="AC428" s="149"/>
      <c r="AD428" s="149"/>
      <c r="AE428" s="148"/>
      <c r="AF428" s="148"/>
      <c r="AG428" s="34"/>
      <c r="AH428" s="35"/>
      <c r="AI428" s="35"/>
      <c r="AJ428" s="35"/>
      <c r="AK428" s="151"/>
      <c r="AL428" s="151"/>
      <c r="AM428" s="149"/>
      <c r="AN428" s="149"/>
      <c r="AO428" s="148"/>
      <c r="AP428" s="148"/>
      <c r="AQ428" s="34"/>
      <c r="AR428" s="35"/>
      <c r="AS428" s="35"/>
      <c r="AT428" s="35"/>
      <c r="AU428" s="151"/>
      <c r="AV428" s="151"/>
      <c r="AW428" s="149"/>
      <c r="AX428" s="149"/>
      <c r="AY428" s="148"/>
      <c r="AZ428" s="148"/>
      <c r="BA428" s="34"/>
      <c r="BB428" s="35"/>
      <c r="BC428" s="35"/>
      <c r="BD428" s="35"/>
      <c r="BE428" s="151"/>
      <c r="BF428" s="151"/>
      <c r="BG428" s="149"/>
      <c r="BH428" s="149"/>
      <c r="BI428" s="148"/>
      <c r="BJ428" s="148"/>
      <c r="BK428" s="34"/>
      <c r="BL428" s="35"/>
      <c r="BM428" s="35"/>
      <c r="BN428" s="35"/>
      <c r="BO428" s="151"/>
      <c r="BP428" s="151"/>
      <c r="BQ428" s="149"/>
      <c r="BR428" s="149"/>
      <c r="BS428" s="148"/>
      <c r="BT428" s="148"/>
      <c r="BU428" s="34"/>
      <c r="BV428" s="35"/>
      <c r="BW428" s="35"/>
      <c r="BX428" s="35"/>
      <c r="BY428" s="151"/>
      <c r="BZ428" s="151"/>
      <c r="CA428" s="149"/>
      <c r="CB428" s="149"/>
      <c r="CC428" s="148"/>
      <c r="CD428" s="148"/>
      <c r="CE428" s="34"/>
      <c r="CF428" s="35"/>
      <c r="CG428" s="35"/>
      <c r="CH428" s="35"/>
      <c r="CI428" s="151"/>
      <c r="CJ428" s="151"/>
      <c r="CK428" s="149"/>
      <c r="CL428" s="149"/>
      <c r="CM428" s="148"/>
      <c r="CN428" s="148"/>
      <c r="CO428" s="34"/>
      <c r="CP428" s="35"/>
      <c r="CQ428" s="35"/>
      <c r="CR428" s="35"/>
      <c r="CS428" s="151"/>
      <c r="CT428" s="151"/>
      <c r="CU428" s="149"/>
      <c r="CV428" s="149"/>
      <c r="CW428" s="148"/>
      <c r="CX428" s="148"/>
      <c r="CY428" s="34"/>
      <c r="CZ428" s="35"/>
      <c r="DA428" s="35"/>
      <c r="DB428" s="35"/>
      <c r="DC428" s="151"/>
      <c r="DD428" s="151"/>
      <c r="DE428" s="149"/>
      <c r="DF428" s="149"/>
      <c r="DG428" s="148"/>
      <c r="DH428" s="148"/>
      <c r="DI428" s="34"/>
      <c r="DJ428" s="35"/>
      <c r="DK428" s="35"/>
      <c r="DL428" s="35"/>
      <c r="DM428" s="151"/>
      <c r="DN428" s="151"/>
      <c r="DO428" s="149"/>
      <c r="DP428" s="149"/>
      <c r="DQ428" s="148"/>
      <c r="DR428" s="148"/>
      <c r="DS428" s="34"/>
      <c r="DT428" s="35"/>
      <c r="DU428" s="35"/>
      <c r="DV428" s="35"/>
      <c r="DW428" s="151"/>
      <c r="DX428" s="151"/>
      <c r="DY428" s="149"/>
      <c r="DZ428" s="149"/>
      <c r="EA428" s="148"/>
      <c r="EB428" s="148"/>
      <c r="EC428" s="34"/>
      <c r="ED428" s="35"/>
      <c r="EE428" s="35"/>
      <c r="EF428" s="35"/>
      <c r="EG428" s="151"/>
      <c r="EH428" s="151"/>
      <c r="EI428" s="149"/>
      <c r="EJ428" s="149"/>
      <c r="EK428" s="148"/>
      <c r="EL428" s="148"/>
      <c r="EM428" s="34"/>
      <c r="EN428" s="35"/>
      <c r="EO428" s="35"/>
      <c r="EP428" s="35"/>
      <c r="EQ428" s="151"/>
      <c r="ER428" s="151"/>
      <c r="ES428" s="149"/>
      <c r="ET428" s="149"/>
      <c r="EU428" s="148"/>
      <c r="EV428" s="148"/>
      <c r="EW428" s="34"/>
      <c r="EX428" s="35"/>
      <c r="EY428" s="35"/>
      <c r="EZ428" s="35"/>
      <c r="FA428" s="151"/>
      <c r="FB428" s="151"/>
      <c r="FC428" s="149"/>
      <c r="FD428" s="149"/>
      <c r="FE428" s="148"/>
      <c r="FF428" s="148"/>
      <c r="FG428" s="34"/>
      <c r="FH428" s="35"/>
      <c r="FI428" s="35"/>
      <c r="FJ428" s="35"/>
      <c r="FK428" s="151"/>
      <c r="FL428" s="151"/>
      <c r="FM428" s="149"/>
      <c r="FN428" s="149"/>
      <c r="FO428" s="148"/>
      <c r="FP428" s="148"/>
      <c r="FQ428" s="34"/>
      <c r="FR428" s="35"/>
      <c r="FS428" s="35"/>
      <c r="FT428" s="35"/>
      <c r="FU428" s="151"/>
      <c r="FV428" s="151"/>
      <c r="FW428" s="149"/>
      <c r="FX428" s="149"/>
      <c r="FY428" s="148"/>
      <c r="FZ428" s="148"/>
      <c r="GA428" s="34"/>
      <c r="GB428" s="35"/>
      <c r="GC428" s="35"/>
      <c r="GD428" s="35"/>
    </row>
    <row r="429" spans="1:186" s="12" customFormat="1" ht="11.1" customHeight="1" x14ac:dyDescent="0.2">
      <c r="A429" s="115" t="s">
        <v>3</v>
      </c>
      <c r="B429" s="116"/>
      <c r="C429" s="16">
        <f t="shared" si="192"/>
        <v>0</v>
      </c>
      <c r="D429" s="16">
        <f t="shared" ref="D429" si="197">SUM(D437)</f>
        <v>0</v>
      </c>
      <c r="E429" s="16">
        <f t="shared" ref="E429:F429" si="198">SUM(E437)</f>
        <v>0</v>
      </c>
      <c r="F429" s="16">
        <f t="shared" si="198"/>
        <v>0</v>
      </c>
      <c r="G429" s="117"/>
      <c r="H429" s="117"/>
      <c r="I429" s="118"/>
      <c r="J429" s="119"/>
      <c r="K429" s="148"/>
      <c r="L429" s="148"/>
      <c r="M429" s="34"/>
      <c r="N429" s="35"/>
      <c r="O429" s="35"/>
      <c r="P429" s="35"/>
      <c r="Q429" s="151"/>
      <c r="R429" s="151"/>
      <c r="S429" s="149"/>
      <c r="T429" s="149"/>
      <c r="U429" s="148"/>
      <c r="V429" s="148"/>
      <c r="W429" s="34"/>
      <c r="X429" s="35"/>
      <c r="Y429" s="35"/>
      <c r="Z429" s="35"/>
      <c r="AA429" s="151"/>
      <c r="AB429" s="151"/>
      <c r="AC429" s="149"/>
      <c r="AD429" s="149"/>
      <c r="AE429" s="148"/>
      <c r="AF429" s="148"/>
      <c r="AG429" s="34"/>
      <c r="AH429" s="35"/>
      <c r="AI429" s="35"/>
      <c r="AJ429" s="35"/>
      <c r="AK429" s="151"/>
      <c r="AL429" s="151"/>
      <c r="AM429" s="149"/>
      <c r="AN429" s="149"/>
      <c r="AO429" s="148"/>
      <c r="AP429" s="148"/>
      <c r="AQ429" s="34"/>
      <c r="AR429" s="35"/>
      <c r="AS429" s="35"/>
      <c r="AT429" s="35"/>
      <c r="AU429" s="151"/>
      <c r="AV429" s="151"/>
      <c r="AW429" s="149"/>
      <c r="AX429" s="149"/>
      <c r="AY429" s="148"/>
      <c r="AZ429" s="148"/>
      <c r="BA429" s="34"/>
      <c r="BB429" s="35"/>
      <c r="BC429" s="35"/>
      <c r="BD429" s="35"/>
      <c r="BE429" s="151"/>
      <c r="BF429" s="151"/>
      <c r="BG429" s="149"/>
      <c r="BH429" s="149"/>
      <c r="BI429" s="148"/>
      <c r="BJ429" s="148"/>
      <c r="BK429" s="34"/>
      <c r="BL429" s="35"/>
      <c r="BM429" s="35"/>
      <c r="BN429" s="35"/>
      <c r="BO429" s="151"/>
      <c r="BP429" s="151"/>
      <c r="BQ429" s="149"/>
      <c r="BR429" s="149"/>
      <c r="BS429" s="148"/>
      <c r="BT429" s="148"/>
      <c r="BU429" s="34"/>
      <c r="BV429" s="35"/>
      <c r="BW429" s="35"/>
      <c r="BX429" s="35"/>
      <c r="BY429" s="151"/>
      <c r="BZ429" s="151"/>
      <c r="CA429" s="149"/>
      <c r="CB429" s="149"/>
      <c r="CC429" s="148"/>
      <c r="CD429" s="148"/>
      <c r="CE429" s="34"/>
      <c r="CF429" s="35"/>
      <c r="CG429" s="35"/>
      <c r="CH429" s="35"/>
      <c r="CI429" s="151"/>
      <c r="CJ429" s="151"/>
      <c r="CK429" s="149"/>
      <c r="CL429" s="149"/>
      <c r="CM429" s="148"/>
      <c r="CN429" s="148"/>
      <c r="CO429" s="34"/>
      <c r="CP429" s="35"/>
      <c r="CQ429" s="35"/>
      <c r="CR429" s="35"/>
      <c r="CS429" s="151"/>
      <c r="CT429" s="151"/>
      <c r="CU429" s="149"/>
      <c r="CV429" s="149"/>
      <c r="CW429" s="148"/>
      <c r="CX429" s="148"/>
      <c r="CY429" s="34"/>
      <c r="CZ429" s="35"/>
      <c r="DA429" s="35"/>
      <c r="DB429" s="35"/>
      <c r="DC429" s="151"/>
      <c r="DD429" s="151"/>
      <c r="DE429" s="149"/>
      <c r="DF429" s="149"/>
      <c r="DG429" s="148"/>
      <c r="DH429" s="148"/>
      <c r="DI429" s="34"/>
      <c r="DJ429" s="35"/>
      <c r="DK429" s="35"/>
      <c r="DL429" s="35"/>
      <c r="DM429" s="151"/>
      <c r="DN429" s="151"/>
      <c r="DO429" s="149"/>
      <c r="DP429" s="149"/>
      <c r="DQ429" s="148"/>
      <c r="DR429" s="148"/>
      <c r="DS429" s="34"/>
      <c r="DT429" s="35"/>
      <c r="DU429" s="35"/>
      <c r="DV429" s="35"/>
      <c r="DW429" s="151"/>
      <c r="DX429" s="151"/>
      <c r="DY429" s="149"/>
      <c r="DZ429" s="149"/>
      <c r="EA429" s="148"/>
      <c r="EB429" s="148"/>
      <c r="EC429" s="34"/>
      <c r="ED429" s="35"/>
      <c r="EE429" s="35"/>
      <c r="EF429" s="35"/>
      <c r="EG429" s="151"/>
      <c r="EH429" s="151"/>
      <c r="EI429" s="149"/>
      <c r="EJ429" s="149"/>
      <c r="EK429" s="148"/>
      <c r="EL429" s="148"/>
      <c r="EM429" s="34"/>
      <c r="EN429" s="35"/>
      <c r="EO429" s="35"/>
      <c r="EP429" s="35"/>
      <c r="EQ429" s="151"/>
      <c r="ER429" s="151"/>
      <c r="ES429" s="149"/>
      <c r="ET429" s="149"/>
      <c r="EU429" s="148"/>
      <c r="EV429" s="148"/>
      <c r="EW429" s="34"/>
      <c r="EX429" s="35"/>
      <c r="EY429" s="35"/>
      <c r="EZ429" s="35"/>
      <c r="FA429" s="151"/>
      <c r="FB429" s="151"/>
      <c r="FC429" s="149"/>
      <c r="FD429" s="149"/>
      <c r="FE429" s="148"/>
      <c r="FF429" s="148"/>
      <c r="FG429" s="34"/>
      <c r="FH429" s="35"/>
      <c r="FI429" s="35"/>
      <c r="FJ429" s="35"/>
      <c r="FK429" s="151"/>
      <c r="FL429" s="151"/>
      <c r="FM429" s="149"/>
      <c r="FN429" s="149"/>
      <c r="FO429" s="148"/>
      <c r="FP429" s="148"/>
      <c r="FQ429" s="34"/>
      <c r="FR429" s="35"/>
      <c r="FS429" s="35"/>
      <c r="FT429" s="35"/>
      <c r="FU429" s="151"/>
      <c r="FV429" s="151"/>
      <c r="FW429" s="149"/>
      <c r="FX429" s="149"/>
      <c r="FY429" s="148"/>
      <c r="FZ429" s="148"/>
      <c r="GA429" s="34"/>
      <c r="GB429" s="35"/>
      <c r="GC429" s="35"/>
      <c r="GD429" s="35"/>
    </row>
    <row r="430" spans="1:186" s="12" customFormat="1" ht="11.1" customHeight="1" x14ac:dyDescent="0.2">
      <c r="A430" s="115" t="s">
        <v>4</v>
      </c>
      <c r="B430" s="116"/>
      <c r="C430" s="16">
        <f t="shared" si="192"/>
        <v>0</v>
      </c>
      <c r="D430" s="16">
        <f t="shared" ref="D430" si="199">SUM(D438)</f>
        <v>0</v>
      </c>
      <c r="E430" s="16">
        <f t="shared" ref="E430:F430" si="200">SUM(E438)</f>
        <v>0</v>
      </c>
      <c r="F430" s="16">
        <f t="shared" si="200"/>
        <v>0</v>
      </c>
      <c r="G430" s="117"/>
      <c r="H430" s="117"/>
      <c r="I430" s="118"/>
      <c r="J430" s="119"/>
      <c r="K430" s="148"/>
      <c r="L430" s="148"/>
      <c r="M430" s="34"/>
      <c r="N430" s="35"/>
      <c r="O430" s="35"/>
      <c r="P430" s="35"/>
      <c r="Q430" s="151"/>
      <c r="R430" s="151"/>
      <c r="S430" s="149"/>
      <c r="T430" s="149"/>
      <c r="U430" s="148"/>
      <c r="V430" s="148"/>
      <c r="W430" s="34"/>
      <c r="X430" s="35"/>
      <c r="Y430" s="35"/>
      <c r="Z430" s="35"/>
      <c r="AA430" s="151"/>
      <c r="AB430" s="151"/>
      <c r="AC430" s="149"/>
      <c r="AD430" s="149"/>
      <c r="AE430" s="148"/>
      <c r="AF430" s="148"/>
      <c r="AG430" s="34"/>
      <c r="AH430" s="35"/>
      <c r="AI430" s="35"/>
      <c r="AJ430" s="35"/>
      <c r="AK430" s="151"/>
      <c r="AL430" s="151"/>
      <c r="AM430" s="149"/>
      <c r="AN430" s="149"/>
      <c r="AO430" s="148"/>
      <c r="AP430" s="148"/>
      <c r="AQ430" s="34"/>
      <c r="AR430" s="35"/>
      <c r="AS430" s="35"/>
      <c r="AT430" s="35"/>
      <c r="AU430" s="151"/>
      <c r="AV430" s="151"/>
      <c r="AW430" s="149"/>
      <c r="AX430" s="149"/>
      <c r="AY430" s="148"/>
      <c r="AZ430" s="148"/>
      <c r="BA430" s="34"/>
      <c r="BB430" s="35"/>
      <c r="BC430" s="35"/>
      <c r="BD430" s="35"/>
      <c r="BE430" s="151"/>
      <c r="BF430" s="151"/>
      <c r="BG430" s="149"/>
      <c r="BH430" s="149"/>
      <c r="BI430" s="148"/>
      <c r="BJ430" s="148"/>
      <c r="BK430" s="34"/>
      <c r="BL430" s="35"/>
      <c r="BM430" s="35"/>
      <c r="BN430" s="35"/>
      <c r="BO430" s="151"/>
      <c r="BP430" s="151"/>
      <c r="BQ430" s="149"/>
      <c r="BR430" s="149"/>
      <c r="BS430" s="148"/>
      <c r="BT430" s="148"/>
      <c r="BU430" s="34"/>
      <c r="BV430" s="35"/>
      <c r="BW430" s="35"/>
      <c r="BX430" s="35"/>
      <c r="BY430" s="151"/>
      <c r="BZ430" s="151"/>
      <c r="CA430" s="149"/>
      <c r="CB430" s="149"/>
      <c r="CC430" s="148"/>
      <c r="CD430" s="148"/>
      <c r="CE430" s="34"/>
      <c r="CF430" s="35"/>
      <c r="CG430" s="35"/>
      <c r="CH430" s="35"/>
      <c r="CI430" s="151"/>
      <c r="CJ430" s="151"/>
      <c r="CK430" s="149"/>
      <c r="CL430" s="149"/>
      <c r="CM430" s="148"/>
      <c r="CN430" s="148"/>
      <c r="CO430" s="34"/>
      <c r="CP430" s="35"/>
      <c r="CQ430" s="35"/>
      <c r="CR430" s="35"/>
      <c r="CS430" s="151"/>
      <c r="CT430" s="151"/>
      <c r="CU430" s="149"/>
      <c r="CV430" s="149"/>
      <c r="CW430" s="148"/>
      <c r="CX430" s="148"/>
      <c r="CY430" s="34"/>
      <c r="CZ430" s="35"/>
      <c r="DA430" s="35"/>
      <c r="DB430" s="35"/>
      <c r="DC430" s="151"/>
      <c r="DD430" s="151"/>
      <c r="DE430" s="149"/>
      <c r="DF430" s="149"/>
      <c r="DG430" s="148"/>
      <c r="DH430" s="148"/>
      <c r="DI430" s="34"/>
      <c r="DJ430" s="35"/>
      <c r="DK430" s="35"/>
      <c r="DL430" s="35"/>
      <c r="DM430" s="151"/>
      <c r="DN430" s="151"/>
      <c r="DO430" s="149"/>
      <c r="DP430" s="149"/>
      <c r="DQ430" s="148"/>
      <c r="DR430" s="148"/>
      <c r="DS430" s="34"/>
      <c r="DT430" s="35"/>
      <c r="DU430" s="35"/>
      <c r="DV430" s="35"/>
      <c r="DW430" s="151"/>
      <c r="DX430" s="151"/>
      <c r="DY430" s="149"/>
      <c r="DZ430" s="149"/>
      <c r="EA430" s="148"/>
      <c r="EB430" s="148"/>
      <c r="EC430" s="34"/>
      <c r="ED430" s="35"/>
      <c r="EE430" s="35"/>
      <c r="EF430" s="35"/>
      <c r="EG430" s="151"/>
      <c r="EH430" s="151"/>
      <c r="EI430" s="149"/>
      <c r="EJ430" s="149"/>
      <c r="EK430" s="148"/>
      <c r="EL430" s="148"/>
      <c r="EM430" s="34"/>
      <c r="EN430" s="35"/>
      <c r="EO430" s="35"/>
      <c r="EP430" s="35"/>
      <c r="EQ430" s="151"/>
      <c r="ER430" s="151"/>
      <c r="ES430" s="149"/>
      <c r="ET430" s="149"/>
      <c r="EU430" s="148"/>
      <c r="EV430" s="148"/>
      <c r="EW430" s="34"/>
      <c r="EX430" s="35"/>
      <c r="EY430" s="35"/>
      <c r="EZ430" s="35"/>
      <c r="FA430" s="151"/>
      <c r="FB430" s="151"/>
      <c r="FC430" s="149"/>
      <c r="FD430" s="149"/>
      <c r="FE430" s="148"/>
      <c r="FF430" s="148"/>
      <c r="FG430" s="34"/>
      <c r="FH430" s="35"/>
      <c r="FI430" s="35"/>
      <c r="FJ430" s="35"/>
      <c r="FK430" s="151"/>
      <c r="FL430" s="151"/>
      <c r="FM430" s="149"/>
      <c r="FN430" s="149"/>
      <c r="FO430" s="148"/>
      <c r="FP430" s="148"/>
      <c r="FQ430" s="34"/>
      <c r="FR430" s="35"/>
      <c r="FS430" s="35"/>
      <c r="FT430" s="35"/>
      <c r="FU430" s="151"/>
      <c r="FV430" s="151"/>
      <c r="FW430" s="149"/>
      <c r="FX430" s="149"/>
      <c r="FY430" s="148"/>
      <c r="FZ430" s="148"/>
      <c r="GA430" s="34"/>
      <c r="GB430" s="35"/>
      <c r="GC430" s="35"/>
      <c r="GD430" s="35"/>
    </row>
    <row r="431" spans="1:186" s="12" customFormat="1" ht="11.1" customHeight="1" x14ac:dyDescent="0.2">
      <c r="A431" s="115" t="s">
        <v>28</v>
      </c>
      <c r="B431" s="116"/>
      <c r="C431" s="16">
        <f t="shared" si="192"/>
        <v>0</v>
      </c>
      <c r="D431" s="16">
        <f t="shared" ref="D431" si="201">SUM(D439)</f>
        <v>0</v>
      </c>
      <c r="E431" s="16">
        <f t="shared" ref="E431:F431" si="202">SUM(E439)</f>
        <v>0</v>
      </c>
      <c r="F431" s="16">
        <f t="shared" si="202"/>
        <v>0</v>
      </c>
      <c r="G431" s="117"/>
      <c r="H431" s="117"/>
      <c r="I431" s="118"/>
      <c r="J431" s="119"/>
      <c r="K431" s="148"/>
      <c r="L431" s="148"/>
      <c r="M431" s="34"/>
      <c r="N431" s="35"/>
      <c r="O431" s="35"/>
      <c r="P431" s="35"/>
      <c r="Q431" s="151"/>
      <c r="R431" s="151"/>
      <c r="S431" s="149"/>
      <c r="T431" s="149"/>
      <c r="U431" s="148"/>
      <c r="V431" s="148"/>
      <c r="W431" s="34"/>
      <c r="X431" s="35"/>
      <c r="Y431" s="35"/>
      <c r="Z431" s="35"/>
      <c r="AA431" s="151"/>
      <c r="AB431" s="151"/>
      <c r="AC431" s="149"/>
      <c r="AD431" s="149"/>
      <c r="AE431" s="148"/>
      <c r="AF431" s="148"/>
      <c r="AG431" s="34"/>
      <c r="AH431" s="35"/>
      <c r="AI431" s="35"/>
      <c r="AJ431" s="35"/>
      <c r="AK431" s="151"/>
      <c r="AL431" s="151"/>
      <c r="AM431" s="149"/>
      <c r="AN431" s="149"/>
      <c r="AO431" s="148"/>
      <c r="AP431" s="148"/>
      <c r="AQ431" s="34"/>
      <c r="AR431" s="35"/>
      <c r="AS431" s="35"/>
      <c r="AT431" s="35"/>
      <c r="AU431" s="151"/>
      <c r="AV431" s="151"/>
      <c r="AW431" s="149"/>
      <c r="AX431" s="149"/>
      <c r="AY431" s="148"/>
      <c r="AZ431" s="148"/>
      <c r="BA431" s="34"/>
      <c r="BB431" s="35"/>
      <c r="BC431" s="35"/>
      <c r="BD431" s="35"/>
      <c r="BE431" s="151"/>
      <c r="BF431" s="151"/>
      <c r="BG431" s="149"/>
      <c r="BH431" s="149"/>
      <c r="BI431" s="148"/>
      <c r="BJ431" s="148"/>
      <c r="BK431" s="34"/>
      <c r="BL431" s="35"/>
      <c r="BM431" s="35"/>
      <c r="BN431" s="35"/>
      <c r="BO431" s="151"/>
      <c r="BP431" s="151"/>
      <c r="BQ431" s="149"/>
      <c r="BR431" s="149"/>
      <c r="BS431" s="148"/>
      <c r="BT431" s="148"/>
      <c r="BU431" s="34"/>
      <c r="BV431" s="35"/>
      <c r="BW431" s="35"/>
      <c r="BX431" s="35"/>
      <c r="BY431" s="151"/>
      <c r="BZ431" s="151"/>
      <c r="CA431" s="149"/>
      <c r="CB431" s="149"/>
      <c r="CC431" s="148"/>
      <c r="CD431" s="148"/>
      <c r="CE431" s="34"/>
      <c r="CF431" s="35"/>
      <c r="CG431" s="35"/>
      <c r="CH431" s="35"/>
      <c r="CI431" s="151"/>
      <c r="CJ431" s="151"/>
      <c r="CK431" s="149"/>
      <c r="CL431" s="149"/>
      <c r="CM431" s="148"/>
      <c r="CN431" s="148"/>
      <c r="CO431" s="34"/>
      <c r="CP431" s="35"/>
      <c r="CQ431" s="35"/>
      <c r="CR431" s="35"/>
      <c r="CS431" s="151"/>
      <c r="CT431" s="151"/>
      <c r="CU431" s="149"/>
      <c r="CV431" s="149"/>
      <c r="CW431" s="148"/>
      <c r="CX431" s="148"/>
      <c r="CY431" s="34"/>
      <c r="CZ431" s="35"/>
      <c r="DA431" s="35"/>
      <c r="DB431" s="35"/>
      <c r="DC431" s="151"/>
      <c r="DD431" s="151"/>
      <c r="DE431" s="149"/>
      <c r="DF431" s="149"/>
      <c r="DG431" s="148"/>
      <c r="DH431" s="148"/>
      <c r="DI431" s="34"/>
      <c r="DJ431" s="35"/>
      <c r="DK431" s="35"/>
      <c r="DL431" s="35"/>
      <c r="DM431" s="151"/>
      <c r="DN431" s="151"/>
      <c r="DO431" s="149"/>
      <c r="DP431" s="149"/>
      <c r="DQ431" s="148"/>
      <c r="DR431" s="148"/>
      <c r="DS431" s="34"/>
      <c r="DT431" s="35"/>
      <c r="DU431" s="35"/>
      <c r="DV431" s="35"/>
      <c r="DW431" s="151"/>
      <c r="DX431" s="151"/>
      <c r="DY431" s="149"/>
      <c r="DZ431" s="149"/>
      <c r="EA431" s="148"/>
      <c r="EB431" s="148"/>
      <c r="EC431" s="34"/>
      <c r="ED431" s="35"/>
      <c r="EE431" s="35"/>
      <c r="EF431" s="35"/>
      <c r="EG431" s="151"/>
      <c r="EH431" s="151"/>
      <c r="EI431" s="149"/>
      <c r="EJ431" s="149"/>
      <c r="EK431" s="148"/>
      <c r="EL431" s="148"/>
      <c r="EM431" s="34"/>
      <c r="EN431" s="35"/>
      <c r="EO431" s="35"/>
      <c r="EP431" s="35"/>
      <c r="EQ431" s="151"/>
      <c r="ER431" s="151"/>
      <c r="ES431" s="149"/>
      <c r="ET431" s="149"/>
      <c r="EU431" s="148"/>
      <c r="EV431" s="148"/>
      <c r="EW431" s="34"/>
      <c r="EX431" s="35"/>
      <c r="EY431" s="35"/>
      <c r="EZ431" s="35"/>
      <c r="FA431" s="151"/>
      <c r="FB431" s="151"/>
      <c r="FC431" s="149"/>
      <c r="FD431" s="149"/>
      <c r="FE431" s="148"/>
      <c r="FF431" s="148"/>
      <c r="FG431" s="34"/>
      <c r="FH431" s="35"/>
      <c r="FI431" s="35"/>
      <c r="FJ431" s="35"/>
      <c r="FK431" s="151"/>
      <c r="FL431" s="151"/>
      <c r="FM431" s="149"/>
      <c r="FN431" s="149"/>
      <c r="FO431" s="148"/>
      <c r="FP431" s="148"/>
      <c r="FQ431" s="34"/>
      <c r="FR431" s="35"/>
      <c r="FS431" s="35"/>
      <c r="FT431" s="35"/>
      <c r="FU431" s="151"/>
      <c r="FV431" s="151"/>
      <c r="FW431" s="149"/>
      <c r="FX431" s="149"/>
      <c r="FY431" s="148"/>
      <c r="FZ431" s="148"/>
      <c r="GA431" s="34"/>
      <c r="GB431" s="35"/>
      <c r="GC431" s="35"/>
      <c r="GD431" s="35"/>
    </row>
    <row r="432" spans="1:186" s="12" customFormat="1" ht="11.1" customHeight="1" x14ac:dyDescent="0.2">
      <c r="A432" s="133" t="s">
        <v>29</v>
      </c>
      <c r="B432" s="128"/>
      <c r="C432" s="17">
        <f t="shared" si="192"/>
        <v>0</v>
      </c>
      <c r="D432" s="17">
        <f t="shared" ref="D432" si="203">SUM(D440)</f>
        <v>0</v>
      </c>
      <c r="E432" s="17">
        <f t="shared" ref="E432:F432" si="204">SUM(E440)</f>
        <v>0</v>
      </c>
      <c r="F432" s="17">
        <f t="shared" si="204"/>
        <v>0</v>
      </c>
      <c r="G432" s="127"/>
      <c r="H432" s="127"/>
      <c r="I432" s="131"/>
      <c r="J432" s="132"/>
      <c r="K432" s="148"/>
      <c r="L432" s="148"/>
      <c r="M432" s="34"/>
      <c r="N432" s="35"/>
      <c r="O432" s="35"/>
      <c r="P432" s="35"/>
      <c r="Q432" s="151"/>
      <c r="R432" s="151"/>
      <c r="S432" s="149"/>
      <c r="T432" s="149"/>
      <c r="U432" s="148"/>
      <c r="V432" s="148"/>
      <c r="W432" s="34"/>
      <c r="X432" s="35"/>
      <c r="Y432" s="35"/>
      <c r="Z432" s="35"/>
      <c r="AA432" s="151"/>
      <c r="AB432" s="151"/>
      <c r="AC432" s="149"/>
      <c r="AD432" s="149"/>
      <c r="AE432" s="148"/>
      <c r="AF432" s="148"/>
      <c r="AG432" s="34"/>
      <c r="AH432" s="35"/>
      <c r="AI432" s="35"/>
      <c r="AJ432" s="35"/>
      <c r="AK432" s="151"/>
      <c r="AL432" s="151"/>
      <c r="AM432" s="149"/>
      <c r="AN432" s="149"/>
      <c r="AO432" s="148"/>
      <c r="AP432" s="148"/>
      <c r="AQ432" s="34"/>
      <c r="AR432" s="35"/>
      <c r="AS432" s="35"/>
      <c r="AT432" s="35"/>
      <c r="AU432" s="151"/>
      <c r="AV432" s="151"/>
      <c r="AW432" s="149"/>
      <c r="AX432" s="149"/>
      <c r="AY432" s="148"/>
      <c r="AZ432" s="148"/>
      <c r="BA432" s="34"/>
      <c r="BB432" s="35"/>
      <c r="BC432" s="35"/>
      <c r="BD432" s="35"/>
      <c r="BE432" s="151"/>
      <c r="BF432" s="151"/>
      <c r="BG432" s="149"/>
      <c r="BH432" s="149"/>
      <c r="BI432" s="148"/>
      <c r="BJ432" s="148"/>
      <c r="BK432" s="34"/>
      <c r="BL432" s="35"/>
      <c r="BM432" s="35"/>
      <c r="BN432" s="35"/>
      <c r="BO432" s="151"/>
      <c r="BP432" s="151"/>
      <c r="BQ432" s="149"/>
      <c r="BR432" s="149"/>
      <c r="BS432" s="148"/>
      <c r="BT432" s="148"/>
      <c r="BU432" s="34"/>
      <c r="BV432" s="35"/>
      <c r="BW432" s="35"/>
      <c r="BX432" s="35"/>
      <c r="BY432" s="151"/>
      <c r="BZ432" s="151"/>
      <c r="CA432" s="149"/>
      <c r="CB432" s="149"/>
      <c r="CC432" s="148"/>
      <c r="CD432" s="148"/>
      <c r="CE432" s="34"/>
      <c r="CF432" s="35"/>
      <c r="CG432" s="35"/>
      <c r="CH432" s="35"/>
      <c r="CI432" s="151"/>
      <c r="CJ432" s="151"/>
      <c r="CK432" s="149"/>
      <c r="CL432" s="149"/>
      <c r="CM432" s="148"/>
      <c r="CN432" s="148"/>
      <c r="CO432" s="34"/>
      <c r="CP432" s="35"/>
      <c r="CQ432" s="35"/>
      <c r="CR432" s="35"/>
      <c r="CS432" s="151"/>
      <c r="CT432" s="151"/>
      <c r="CU432" s="149"/>
      <c r="CV432" s="149"/>
      <c r="CW432" s="148"/>
      <c r="CX432" s="148"/>
      <c r="CY432" s="34"/>
      <c r="CZ432" s="35"/>
      <c r="DA432" s="35"/>
      <c r="DB432" s="35"/>
      <c r="DC432" s="151"/>
      <c r="DD432" s="151"/>
      <c r="DE432" s="149"/>
      <c r="DF432" s="149"/>
      <c r="DG432" s="148"/>
      <c r="DH432" s="148"/>
      <c r="DI432" s="34"/>
      <c r="DJ432" s="35"/>
      <c r="DK432" s="35"/>
      <c r="DL432" s="35"/>
      <c r="DM432" s="151"/>
      <c r="DN432" s="151"/>
      <c r="DO432" s="149"/>
      <c r="DP432" s="149"/>
      <c r="DQ432" s="148"/>
      <c r="DR432" s="148"/>
      <c r="DS432" s="34"/>
      <c r="DT432" s="35"/>
      <c r="DU432" s="35"/>
      <c r="DV432" s="35"/>
      <c r="DW432" s="151"/>
      <c r="DX432" s="151"/>
      <c r="DY432" s="149"/>
      <c r="DZ432" s="149"/>
      <c r="EA432" s="148"/>
      <c r="EB432" s="148"/>
      <c r="EC432" s="34"/>
      <c r="ED432" s="35"/>
      <c r="EE432" s="35"/>
      <c r="EF432" s="35"/>
      <c r="EG432" s="151"/>
      <c r="EH432" s="151"/>
      <c r="EI432" s="149"/>
      <c r="EJ432" s="149"/>
      <c r="EK432" s="148"/>
      <c r="EL432" s="148"/>
      <c r="EM432" s="34"/>
      <c r="EN432" s="35"/>
      <c r="EO432" s="35"/>
      <c r="EP432" s="35"/>
      <c r="EQ432" s="151"/>
      <c r="ER432" s="151"/>
      <c r="ES432" s="149"/>
      <c r="ET432" s="149"/>
      <c r="EU432" s="148"/>
      <c r="EV432" s="148"/>
      <c r="EW432" s="34"/>
      <c r="EX432" s="35"/>
      <c r="EY432" s="35"/>
      <c r="EZ432" s="35"/>
      <c r="FA432" s="151"/>
      <c r="FB432" s="151"/>
      <c r="FC432" s="149"/>
      <c r="FD432" s="149"/>
      <c r="FE432" s="148"/>
      <c r="FF432" s="148"/>
      <c r="FG432" s="34"/>
      <c r="FH432" s="35"/>
      <c r="FI432" s="35"/>
      <c r="FJ432" s="35"/>
      <c r="FK432" s="151"/>
      <c r="FL432" s="151"/>
      <c r="FM432" s="149"/>
      <c r="FN432" s="149"/>
      <c r="FO432" s="148"/>
      <c r="FP432" s="148"/>
      <c r="FQ432" s="34"/>
      <c r="FR432" s="35"/>
      <c r="FS432" s="35"/>
      <c r="FT432" s="35"/>
      <c r="FU432" s="151"/>
      <c r="FV432" s="151"/>
      <c r="FW432" s="149"/>
      <c r="FX432" s="149"/>
      <c r="FY432" s="148"/>
      <c r="FZ432" s="148"/>
      <c r="GA432" s="34"/>
      <c r="GB432" s="35"/>
      <c r="GC432" s="35"/>
      <c r="GD432" s="35"/>
    </row>
    <row r="433" spans="1:186" s="12" customFormat="1" ht="19.5" x14ac:dyDescent="0.15">
      <c r="A433" s="7" t="s">
        <v>64</v>
      </c>
      <c r="B433" s="113" t="s">
        <v>65</v>
      </c>
      <c r="C433" s="113"/>
      <c r="D433" s="113"/>
      <c r="E433" s="113"/>
      <c r="F433" s="113"/>
      <c r="G433" s="113"/>
      <c r="H433" s="113"/>
      <c r="I433" s="113"/>
      <c r="J433" s="114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  <c r="GD433" s="11"/>
    </row>
    <row r="434" spans="1:186" s="12" customFormat="1" ht="9.75" x14ac:dyDescent="0.2">
      <c r="A434" s="115" t="s">
        <v>5</v>
      </c>
      <c r="B434" s="116"/>
      <c r="C434" s="10">
        <f t="shared" ref="C434:C440" si="205">SUM(D434,E434,F434)</f>
        <v>67133.3</v>
      </c>
      <c r="D434" s="45">
        <f t="shared" ref="D434" si="206">SUM(D435:D440)</f>
        <v>22227.5</v>
      </c>
      <c r="E434" s="45">
        <f t="shared" ref="E434:F434" si="207">SUM(E435:E440)</f>
        <v>22452.9</v>
      </c>
      <c r="F434" s="45">
        <f t="shared" si="207"/>
        <v>22452.9</v>
      </c>
      <c r="G434" s="117" t="s">
        <v>227</v>
      </c>
      <c r="H434" s="117" t="s">
        <v>76</v>
      </c>
      <c r="I434" s="118">
        <v>43831</v>
      </c>
      <c r="J434" s="119">
        <v>44926</v>
      </c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  <c r="FG434" s="11"/>
      <c r="FH434" s="11"/>
      <c r="FI434" s="11"/>
      <c r="FJ434" s="11"/>
      <c r="FK434" s="11"/>
      <c r="FL434" s="11"/>
      <c r="FM434" s="11"/>
      <c r="FN434" s="11"/>
      <c r="FO434" s="11"/>
      <c r="FP434" s="11"/>
      <c r="FQ434" s="11"/>
      <c r="FR434" s="11"/>
      <c r="FS434" s="11"/>
      <c r="FT434" s="11"/>
      <c r="FU434" s="11"/>
      <c r="FV434" s="11"/>
      <c r="FW434" s="11"/>
      <c r="FX434" s="11"/>
      <c r="FY434" s="11"/>
      <c r="FZ434" s="11"/>
      <c r="GA434" s="11"/>
      <c r="GB434" s="11"/>
      <c r="GC434" s="11"/>
      <c r="GD434" s="11"/>
    </row>
    <row r="435" spans="1:186" s="12" customFormat="1" ht="11.1" customHeight="1" x14ac:dyDescent="0.2">
      <c r="A435" s="115" t="s">
        <v>1</v>
      </c>
      <c r="B435" s="116"/>
      <c r="C435" s="10">
        <f t="shared" si="205"/>
        <v>0</v>
      </c>
      <c r="D435" s="10"/>
      <c r="E435" s="10"/>
      <c r="F435" s="10"/>
      <c r="G435" s="117"/>
      <c r="H435" s="117"/>
      <c r="I435" s="118"/>
      <c r="J435" s="119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  <c r="EZ435" s="11"/>
      <c r="FA435" s="11"/>
      <c r="FB435" s="11"/>
      <c r="FC435" s="11"/>
      <c r="FD435" s="11"/>
      <c r="FE435" s="11"/>
      <c r="FF435" s="11"/>
      <c r="FG435" s="11"/>
      <c r="FH435" s="11"/>
      <c r="FI435" s="11"/>
      <c r="FJ435" s="11"/>
      <c r="FK435" s="11"/>
      <c r="FL435" s="11"/>
      <c r="FM435" s="11"/>
      <c r="FN435" s="11"/>
      <c r="FO435" s="11"/>
      <c r="FP435" s="11"/>
      <c r="FQ435" s="11"/>
      <c r="FR435" s="11"/>
      <c r="FS435" s="11"/>
      <c r="FT435" s="11"/>
      <c r="FU435" s="11"/>
      <c r="FV435" s="11"/>
      <c r="FW435" s="11"/>
      <c r="FX435" s="11"/>
      <c r="FY435" s="11"/>
      <c r="FZ435" s="11"/>
      <c r="GA435" s="11"/>
      <c r="GB435" s="11"/>
      <c r="GC435" s="11"/>
      <c r="GD435" s="11"/>
    </row>
    <row r="436" spans="1:186" s="12" customFormat="1" ht="11.1" customHeight="1" x14ac:dyDescent="0.2">
      <c r="A436" s="115" t="s">
        <v>2</v>
      </c>
      <c r="B436" s="116"/>
      <c r="C436" s="10">
        <f t="shared" si="205"/>
        <v>67133.3</v>
      </c>
      <c r="D436" s="10">
        <f>22452.9-225.4</f>
        <v>22227.5</v>
      </c>
      <c r="E436" s="10">
        <v>22452.9</v>
      </c>
      <c r="F436" s="10">
        <v>22452.9</v>
      </c>
      <c r="G436" s="117"/>
      <c r="H436" s="117"/>
      <c r="I436" s="118"/>
      <c r="J436" s="119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  <c r="EZ436" s="11"/>
      <c r="FA436" s="11"/>
      <c r="FB436" s="11"/>
      <c r="FC436" s="11"/>
      <c r="FD436" s="11"/>
      <c r="FE436" s="11"/>
      <c r="FF436" s="11"/>
      <c r="FG436" s="11"/>
      <c r="FH436" s="11"/>
      <c r="FI436" s="11"/>
      <c r="FJ436" s="11"/>
      <c r="FK436" s="11"/>
      <c r="FL436" s="11"/>
      <c r="FM436" s="11"/>
      <c r="FN436" s="11"/>
      <c r="FO436" s="11"/>
      <c r="FP436" s="11"/>
      <c r="FQ436" s="11"/>
      <c r="FR436" s="11"/>
      <c r="FS436" s="11"/>
      <c r="FT436" s="11"/>
      <c r="FU436" s="11"/>
      <c r="FV436" s="11"/>
      <c r="FW436" s="11"/>
      <c r="FX436" s="11"/>
      <c r="FY436" s="11"/>
      <c r="FZ436" s="11"/>
      <c r="GA436" s="11"/>
      <c r="GB436" s="11"/>
      <c r="GC436" s="11"/>
      <c r="GD436" s="11"/>
    </row>
    <row r="437" spans="1:186" s="12" customFormat="1" ht="11.1" customHeight="1" x14ac:dyDescent="0.2">
      <c r="A437" s="115" t="s">
        <v>3</v>
      </c>
      <c r="B437" s="116"/>
      <c r="C437" s="10">
        <f t="shared" si="205"/>
        <v>0</v>
      </c>
      <c r="D437" s="10"/>
      <c r="E437" s="10"/>
      <c r="F437" s="10"/>
      <c r="G437" s="117"/>
      <c r="H437" s="117"/>
      <c r="I437" s="118"/>
      <c r="J437" s="119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  <c r="EZ437" s="11"/>
      <c r="FA437" s="11"/>
      <c r="FB437" s="11"/>
      <c r="FC437" s="11"/>
      <c r="FD437" s="11"/>
      <c r="FE437" s="11"/>
      <c r="FF437" s="11"/>
      <c r="FG437" s="11"/>
      <c r="FH437" s="11"/>
      <c r="FI437" s="11"/>
      <c r="FJ437" s="11"/>
      <c r="FK437" s="11"/>
      <c r="FL437" s="11"/>
      <c r="FM437" s="11"/>
      <c r="FN437" s="11"/>
      <c r="FO437" s="11"/>
      <c r="FP437" s="11"/>
      <c r="FQ437" s="11"/>
      <c r="FR437" s="11"/>
      <c r="FS437" s="11"/>
      <c r="FT437" s="11"/>
      <c r="FU437" s="11"/>
      <c r="FV437" s="11"/>
      <c r="FW437" s="11"/>
      <c r="FX437" s="11"/>
      <c r="FY437" s="11"/>
      <c r="FZ437" s="11"/>
      <c r="GA437" s="11"/>
      <c r="GB437" s="11"/>
      <c r="GC437" s="11"/>
      <c r="GD437" s="11"/>
    </row>
    <row r="438" spans="1:186" s="12" customFormat="1" ht="11.1" customHeight="1" x14ac:dyDescent="0.2">
      <c r="A438" s="115" t="s">
        <v>4</v>
      </c>
      <c r="B438" s="116"/>
      <c r="C438" s="10">
        <f t="shared" si="205"/>
        <v>0</v>
      </c>
      <c r="D438" s="10"/>
      <c r="E438" s="10"/>
      <c r="F438" s="10"/>
      <c r="G438" s="117"/>
      <c r="H438" s="117"/>
      <c r="I438" s="118"/>
      <c r="J438" s="119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  <c r="EZ438" s="11"/>
      <c r="FA438" s="11"/>
      <c r="FB438" s="11"/>
      <c r="FC438" s="11"/>
      <c r="FD438" s="11"/>
      <c r="FE438" s="11"/>
      <c r="FF438" s="11"/>
      <c r="FG438" s="11"/>
      <c r="FH438" s="11"/>
      <c r="FI438" s="11"/>
      <c r="FJ438" s="11"/>
      <c r="FK438" s="11"/>
      <c r="FL438" s="11"/>
      <c r="FM438" s="11"/>
      <c r="FN438" s="11"/>
      <c r="FO438" s="11"/>
      <c r="FP438" s="11"/>
      <c r="FQ438" s="11"/>
      <c r="FR438" s="11"/>
      <c r="FS438" s="11"/>
      <c r="FT438" s="11"/>
      <c r="FU438" s="11"/>
      <c r="FV438" s="11"/>
      <c r="FW438" s="11"/>
      <c r="FX438" s="11"/>
      <c r="FY438" s="11"/>
      <c r="FZ438" s="11"/>
      <c r="GA438" s="11"/>
      <c r="GB438" s="11"/>
      <c r="GC438" s="11"/>
      <c r="GD438" s="11"/>
    </row>
    <row r="439" spans="1:186" s="12" customFormat="1" ht="11.1" customHeight="1" x14ac:dyDescent="0.2">
      <c r="A439" s="115" t="s">
        <v>28</v>
      </c>
      <c r="B439" s="116"/>
      <c r="C439" s="10">
        <f t="shared" si="205"/>
        <v>0</v>
      </c>
      <c r="D439" s="16"/>
      <c r="E439" s="16"/>
      <c r="F439" s="16"/>
      <c r="G439" s="117"/>
      <c r="H439" s="117"/>
      <c r="I439" s="118"/>
      <c r="J439" s="119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  <c r="EZ439" s="11"/>
      <c r="FA439" s="11"/>
      <c r="FB439" s="11"/>
      <c r="FC439" s="11"/>
      <c r="FD439" s="11"/>
      <c r="FE439" s="11"/>
      <c r="FF439" s="11"/>
      <c r="FG439" s="11"/>
      <c r="FH439" s="11"/>
      <c r="FI439" s="11"/>
      <c r="FJ439" s="11"/>
      <c r="FK439" s="11"/>
      <c r="FL439" s="11"/>
      <c r="FM439" s="11"/>
      <c r="FN439" s="11"/>
      <c r="FO439" s="11"/>
      <c r="FP439" s="11"/>
      <c r="FQ439" s="11"/>
      <c r="FR439" s="11"/>
      <c r="FS439" s="11"/>
      <c r="FT439" s="11"/>
      <c r="FU439" s="11"/>
      <c r="FV439" s="11"/>
      <c r="FW439" s="11"/>
      <c r="FX439" s="11"/>
      <c r="FY439" s="11"/>
      <c r="FZ439" s="11"/>
      <c r="GA439" s="11"/>
      <c r="GB439" s="11"/>
      <c r="GC439" s="11"/>
      <c r="GD439" s="11"/>
    </row>
    <row r="440" spans="1:186" s="12" customFormat="1" ht="32.25" customHeight="1" x14ac:dyDescent="0.2">
      <c r="A440" s="133" t="s">
        <v>29</v>
      </c>
      <c r="B440" s="128"/>
      <c r="C440" s="13">
        <f t="shared" si="205"/>
        <v>0</v>
      </c>
      <c r="D440" s="17"/>
      <c r="E440" s="17"/>
      <c r="F440" s="17"/>
      <c r="G440" s="127"/>
      <c r="H440" s="127"/>
      <c r="I440" s="131"/>
      <c r="J440" s="132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  <c r="EZ440" s="11"/>
      <c r="FA440" s="11"/>
      <c r="FB440" s="11"/>
      <c r="FC440" s="11"/>
      <c r="FD440" s="11"/>
      <c r="FE440" s="11"/>
      <c r="FF440" s="11"/>
      <c r="FG440" s="11"/>
      <c r="FH440" s="11"/>
      <c r="FI440" s="11"/>
      <c r="FJ440" s="11"/>
      <c r="FK440" s="11"/>
      <c r="FL440" s="11"/>
      <c r="FM440" s="11"/>
      <c r="FN440" s="11"/>
      <c r="FO440" s="11"/>
      <c r="FP440" s="11"/>
      <c r="FQ440" s="11"/>
      <c r="FR440" s="11"/>
      <c r="FS440" s="11"/>
      <c r="FT440" s="11"/>
      <c r="FU440" s="11"/>
      <c r="FV440" s="11"/>
      <c r="FW440" s="11"/>
      <c r="FX440" s="11"/>
      <c r="FY440" s="11"/>
      <c r="FZ440" s="11"/>
      <c r="GA440" s="11"/>
      <c r="GB440" s="11"/>
      <c r="GC440" s="11"/>
      <c r="GD440" s="11"/>
    </row>
    <row r="441" spans="1:186" s="12" customFormat="1" ht="19.5" x14ac:dyDescent="0.15">
      <c r="A441" s="7" t="s">
        <v>66</v>
      </c>
      <c r="B441" s="113" t="s">
        <v>67</v>
      </c>
      <c r="C441" s="113"/>
      <c r="D441" s="113"/>
      <c r="E441" s="113"/>
      <c r="F441" s="113"/>
      <c r="G441" s="113"/>
      <c r="H441" s="113"/>
      <c r="I441" s="113"/>
      <c r="J441" s="114"/>
      <c r="K441" s="32"/>
      <c r="L441" s="147"/>
      <c r="M441" s="147"/>
      <c r="N441" s="147"/>
      <c r="O441" s="147"/>
      <c r="P441" s="147"/>
      <c r="Q441" s="147"/>
      <c r="R441" s="147"/>
      <c r="S441" s="147"/>
      <c r="T441" s="147"/>
      <c r="U441" s="32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32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32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32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32"/>
      <c r="BJ441" s="147"/>
      <c r="BK441" s="147"/>
      <c r="BL441" s="147"/>
      <c r="BM441" s="147"/>
      <c r="BN441" s="147"/>
      <c r="BO441" s="147"/>
      <c r="BP441" s="147"/>
      <c r="BQ441" s="147"/>
      <c r="BR441" s="147"/>
      <c r="BS441" s="32"/>
      <c r="BT441" s="147"/>
      <c r="BU441" s="147"/>
      <c r="BV441" s="147"/>
      <c r="BW441" s="147"/>
      <c r="BX441" s="147"/>
      <c r="BY441" s="147"/>
      <c r="BZ441" s="147"/>
      <c r="CA441" s="147"/>
      <c r="CB441" s="147"/>
      <c r="CC441" s="32"/>
      <c r="CD441" s="147"/>
      <c r="CE441" s="147"/>
      <c r="CF441" s="147"/>
      <c r="CG441" s="147"/>
      <c r="CH441" s="147"/>
      <c r="CI441" s="147"/>
      <c r="CJ441" s="147"/>
      <c r="CK441" s="147"/>
      <c r="CL441" s="147"/>
      <c r="CM441" s="32"/>
      <c r="CN441" s="147"/>
      <c r="CO441" s="147"/>
      <c r="CP441" s="147"/>
      <c r="CQ441" s="147"/>
      <c r="CR441" s="147"/>
      <c r="CS441" s="147"/>
      <c r="CT441" s="147"/>
      <c r="CU441" s="147"/>
      <c r="CV441" s="147"/>
      <c r="CW441" s="32"/>
      <c r="CX441" s="147"/>
      <c r="CY441" s="147"/>
      <c r="CZ441" s="147"/>
      <c r="DA441" s="147"/>
      <c r="DB441" s="147"/>
      <c r="DC441" s="147"/>
      <c r="DD441" s="147"/>
      <c r="DE441" s="147"/>
      <c r="DF441" s="147"/>
      <c r="DG441" s="32"/>
      <c r="DH441" s="147"/>
      <c r="DI441" s="147"/>
      <c r="DJ441" s="147"/>
      <c r="DK441" s="147"/>
      <c r="DL441" s="147"/>
      <c r="DM441" s="147"/>
      <c r="DN441" s="147"/>
      <c r="DO441" s="147"/>
      <c r="DP441" s="147"/>
      <c r="DQ441" s="32"/>
      <c r="DR441" s="147"/>
      <c r="DS441" s="147"/>
      <c r="DT441" s="147"/>
      <c r="DU441" s="147"/>
      <c r="DV441" s="147"/>
      <c r="DW441" s="147"/>
      <c r="DX441" s="147"/>
      <c r="DY441" s="147"/>
      <c r="DZ441" s="147"/>
      <c r="EA441" s="32"/>
      <c r="EB441" s="147"/>
      <c r="EC441" s="147"/>
      <c r="ED441" s="147"/>
      <c r="EE441" s="147"/>
      <c r="EF441" s="147"/>
      <c r="EG441" s="147"/>
      <c r="EH441" s="147"/>
      <c r="EI441" s="147"/>
      <c r="EJ441" s="147"/>
      <c r="EK441" s="32"/>
      <c r="EL441" s="147"/>
      <c r="EM441" s="147"/>
      <c r="EN441" s="147"/>
      <c r="EO441" s="147"/>
      <c r="EP441" s="147"/>
      <c r="EQ441" s="147"/>
      <c r="ER441" s="147"/>
      <c r="ES441" s="147"/>
      <c r="ET441" s="147"/>
      <c r="EU441" s="32"/>
      <c r="EV441" s="147"/>
      <c r="EW441" s="147"/>
      <c r="EX441" s="147"/>
      <c r="EY441" s="147"/>
      <c r="EZ441" s="147"/>
      <c r="FA441" s="147"/>
      <c r="FB441" s="147"/>
      <c r="FC441" s="147"/>
      <c r="FD441" s="147"/>
      <c r="FE441" s="32"/>
      <c r="FF441" s="147"/>
      <c r="FG441" s="147"/>
      <c r="FH441" s="147"/>
      <c r="FI441" s="147"/>
      <c r="FJ441" s="147"/>
      <c r="FK441" s="147"/>
      <c r="FL441" s="147"/>
      <c r="FM441" s="147"/>
      <c r="FN441" s="147"/>
      <c r="FO441" s="32"/>
      <c r="FP441" s="147"/>
      <c r="FQ441" s="147"/>
      <c r="FR441" s="147"/>
      <c r="FS441" s="147"/>
      <c r="FT441" s="147"/>
      <c r="FU441" s="147"/>
      <c r="FV441" s="147"/>
      <c r="FW441" s="147"/>
      <c r="FX441" s="147"/>
      <c r="FY441" s="32"/>
      <c r="FZ441" s="147"/>
      <c r="GA441" s="147"/>
      <c r="GB441" s="147"/>
      <c r="GC441" s="147"/>
      <c r="GD441" s="147"/>
    </row>
    <row r="442" spans="1:186" s="12" customFormat="1" ht="12" x14ac:dyDescent="0.2">
      <c r="A442" s="115" t="s">
        <v>5</v>
      </c>
      <c r="B442" s="116"/>
      <c r="C442" s="16">
        <f>SUM(C450,C459,C468,)</f>
        <v>178268.74</v>
      </c>
      <c r="D442" s="16">
        <f t="shared" ref="D442:E442" si="208">SUM(D450,D459,D468,)</f>
        <v>58517.96</v>
      </c>
      <c r="E442" s="16">
        <f t="shared" si="208"/>
        <v>59708.79</v>
      </c>
      <c r="F442" s="16">
        <f t="shared" ref="F442" si="209">SUM(F450,F459,F468,)</f>
        <v>60041.99</v>
      </c>
      <c r="G442" s="117"/>
      <c r="H442" s="117"/>
      <c r="I442" s="118">
        <v>41640</v>
      </c>
      <c r="J442" s="119">
        <v>44926</v>
      </c>
      <c r="K442" s="150"/>
      <c r="L442" s="150"/>
      <c r="M442" s="33"/>
      <c r="N442" s="33"/>
      <c r="O442" s="33"/>
      <c r="P442" s="33"/>
      <c r="Q442" s="151"/>
      <c r="R442" s="151"/>
      <c r="S442" s="149"/>
      <c r="T442" s="149"/>
      <c r="U442" s="150"/>
      <c r="V442" s="150"/>
      <c r="W442" s="33"/>
      <c r="X442" s="33"/>
      <c r="Y442" s="33"/>
      <c r="Z442" s="33"/>
      <c r="AA442" s="151"/>
      <c r="AB442" s="151"/>
      <c r="AC442" s="149"/>
      <c r="AD442" s="149"/>
      <c r="AE442" s="150"/>
      <c r="AF442" s="150"/>
      <c r="AG442" s="33"/>
      <c r="AH442" s="33"/>
      <c r="AI442" s="33"/>
      <c r="AJ442" s="33"/>
      <c r="AK442" s="151"/>
      <c r="AL442" s="151"/>
      <c r="AM442" s="149"/>
      <c r="AN442" s="149"/>
      <c r="AO442" s="150"/>
      <c r="AP442" s="150"/>
      <c r="AQ442" s="33"/>
      <c r="AR442" s="33"/>
      <c r="AS442" s="33"/>
      <c r="AT442" s="33"/>
      <c r="AU442" s="151"/>
      <c r="AV442" s="151"/>
      <c r="AW442" s="149"/>
      <c r="AX442" s="149"/>
      <c r="AY442" s="150"/>
      <c r="AZ442" s="150"/>
      <c r="BA442" s="33"/>
      <c r="BB442" s="33"/>
      <c r="BC442" s="33"/>
      <c r="BD442" s="33"/>
      <c r="BE442" s="151"/>
      <c r="BF442" s="151"/>
      <c r="BG442" s="149"/>
      <c r="BH442" s="149"/>
      <c r="BI442" s="150"/>
      <c r="BJ442" s="150"/>
      <c r="BK442" s="33"/>
      <c r="BL442" s="33"/>
      <c r="BM442" s="33"/>
      <c r="BN442" s="33"/>
      <c r="BO442" s="151"/>
      <c r="BP442" s="151"/>
      <c r="BQ442" s="149"/>
      <c r="BR442" s="149"/>
      <c r="BS442" s="150"/>
      <c r="BT442" s="150"/>
      <c r="BU442" s="33"/>
      <c r="BV442" s="33"/>
      <c r="BW442" s="33"/>
      <c r="BX442" s="33"/>
      <c r="BY442" s="151"/>
      <c r="BZ442" s="151"/>
      <c r="CA442" s="149"/>
      <c r="CB442" s="149"/>
      <c r="CC442" s="150"/>
      <c r="CD442" s="150"/>
      <c r="CE442" s="33"/>
      <c r="CF442" s="33"/>
      <c r="CG442" s="33"/>
      <c r="CH442" s="33"/>
      <c r="CI442" s="151"/>
      <c r="CJ442" s="151"/>
      <c r="CK442" s="149"/>
      <c r="CL442" s="149"/>
      <c r="CM442" s="150"/>
      <c r="CN442" s="150"/>
      <c r="CO442" s="33"/>
      <c r="CP442" s="33"/>
      <c r="CQ442" s="33"/>
      <c r="CR442" s="33"/>
      <c r="CS442" s="151"/>
      <c r="CT442" s="151"/>
      <c r="CU442" s="149"/>
      <c r="CV442" s="149"/>
      <c r="CW442" s="150"/>
      <c r="CX442" s="150"/>
      <c r="CY442" s="33"/>
      <c r="CZ442" s="33"/>
      <c r="DA442" s="33"/>
      <c r="DB442" s="33"/>
      <c r="DC442" s="151"/>
      <c r="DD442" s="151"/>
      <c r="DE442" s="149"/>
      <c r="DF442" s="149"/>
      <c r="DG442" s="150"/>
      <c r="DH442" s="150"/>
      <c r="DI442" s="33"/>
      <c r="DJ442" s="33"/>
      <c r="DK442" s="33"/>
      <c r="DL442" s="33"/>
      <c r="DM442" s="151"/>
      <c r="DN442" s="151"/>
      <c r="DO442" s="149"/>
      <c r="DP442" s="149"/>
      <c r="DQ442" s="150"/>
      <c r="DR442" s="150"/>
      <c r="DS442" s="33"/>
      <c r="DT442" s="33"/>
      <c r="DU442" s="33"/>
      <c r="DV442" s="33"/>
      <c r="DW442" s="151"/>
      <c r="DX442" s="151"/>
      <c r="DY442" s="149"/>
      <c r="DZ442" s="149"/>
      <c r="EA442" s="150"/>
      <c r="EB442" s="150"/>
      <c r="EC442" s="33"/>
      <c r="ED442" s="33"/>
      <c r="EE442" s="33"/>
      <c r="EF442" s="33"/>
      <c r="EG442" s="151"/>
      <c r="EH442" s="151"/>
      <c r="EI442" s="149"/>
      <c r="EJ442" s="149"/>
      <c r="EK442" s="150"/>
      <c r="EL442" s="150"/>
      <c r="EM442" s="33"/>
      <c r="EN442" s="33"/>
      <c r="EO442" s="33"/>
      <c r="EP442" s="33"/>
      <c r="EQ442" s="151"/>
      <c r="ER442" s="151"/>
      <c r="ES442" s="149"/>
      <c r="ET442" s="149"/>
      <c r="EU442" s="150"/>
      <c r="EV442" s="150"/>
      <c r="EW442" s="33"/>
      <c r="EX442" s="33"/>
      <c r="EY442" s="33"/>
      <c r="EZ442" s="33"/>
      <c r="FA442" s="151"/>
      <c r="FB442" s="151"/>
      <c r="FC442" s="149"/>
      <c r="FD442" s="149"/>
      <c r="FE442" s="150"/>
      <c r="FF442" s="150"/>
      <c r="FG442" s="33"/>
      <c r="FH442" s="33"/>
      <c r="FI442" s="33"/>
      <c r="FJ442" s="33"/>
      <c r="FK442" s="151"/>
      <c r="FL442" s="151"/>
      <c r="FM442" s="149"/>
      <c r="FN442" s="149"/>
      <c r="FO442" s="150"/>
      <c r="FP442" s="150"/>
      <c r="FQ442" s="33"/>
      <c r="FR442" s="33"/>
      <c r="FS442" s="33"/>
      <c r="FT442" s="33"/>
      <c r="FU442" s="151"/>
      <c r="FV442" s="151"/>
      <c r="FW442" s="149"/>
      <c r="FX442" s="149"/>
      <c r="FY442" s="150"/>
      <c r="FZ442" s="150"/>
      <c r="GA442" s="33"/>
      <c r="GB442" s="33"/>
      <c r="GC442" s="33"/>
      <c r="GD442" s="33"/>
    </row>
    <row r="443" spans="1:186" s="12" customFormat="1" ht="11.1" customHeight="1" x14ac:dyDescent="0.2">
      <c r="A443" s="115" t="s">
        <v>1</v>
      </c>
      <c r="B443" s="116"/>
      <c r="C443" s="16">
        <f t="shared" ref="C443:F448" si="210">SUM(C451,C460,C469,)</f>
        <v>0</v>
      </c>
      <c r="D443" s="16">
        <f t="shared" ref="D443:E443" si="211">SUM(D451,D460,D469,)</f>
        <v>0</v>
      </c>
      <c r="E443" s="16">
        <f t="shared" si="211"/>
        <v>0</v>
      </c>
      <c r="F443" s="16">
        <f t="shared" si="210"/>
        <v>0</v>
      </c>
      <c r="G443" s="117"/>
      <c r="H443" s="117"/>
      <c r="I443" s="118"/>
      <c r="J443" s="119"/>
      <c r="K443" s="148"/>
      <c r="L443" s="148"/>
      <c r="M443" s="34"/>
      <c r="N443" s="35"/>
      <c r="O443" s="35"/>
      <c r="P443" s="35"/>
      <c r="Q443" s="151"/>
      <c r="R443" s="151"/>
      <c r="S443" s="149"/>
      <c r="T443" s="149"/>
      <c r="U443" s="148"/>
      <c r="V443" s="148"/>
      <c r="W443" s="34"/>
      <c r="X443" s="35"/>
      <c r="Y443" s="35"/>
      <c r="Z443" s="35"/>
      <c r="AA443" s="151"/>
      <c r="AB443" s="151"/>
      <c r="AC443" s="149"/>
      <c r="AD443" s="149"/>
      <c r="AE443" s="148"/>
      <c r="AF443" s="148"/>
      <c r="AG443" s="34"/>
      <c r="AH443" s="35"/>
      <c r="AI443" s="35"/>
      <c r="AJ443" s="35"/>
      <c r="AK443" s="151"/>
      <c r="AL443" s="151"/>
      <c r="AM443" s="149"/>
      <c r="AN443" s="149"/>
      <c r="AO443" s="148"/>
      <c r="AP443" s="148"/>
      <c r="AQ443" s="34"/>
      <c r="AR443" s="35"/>
      <c r="AS443" s="35"/>
      <c r="AT443" s="35"/>
      <c r="AU443" s="151"/>
      <c r="AV443" s="151"/>
      <c r="AW443" s="149"/>
      <c r="AX443" s="149"/>
      <c r="AY443" s="148"/>
      <c r="AZ443" s="148"/>
      <c r="BA443" s="34"/>
      <c r="BB443" s="35"/>
      <c r="BC443" s="35"/>
      <c r="BD443" s="35"/>
      <c r="BE443" s="151"/>
      <c r="BF443" s="151"/>
      <c r="BG443" s="149"/>
      <c r="BH443" s="149"/>
      <c r="BI443" s="148"/>
      <c r="BJ443" s="148"/>
      <c r="BK443" s="34"/>
      <c r="BL443" s="35"/>
      <c r="BM443" s="35"/>
      <c r="BN443" s="35"/>
      <c r="BO443" s="151"/>
      <c r="BP443" s="151"/>
      <c r="BQ443" s="149"/>
      <c r="BR443" s="149"/>
      <c r="BS443" s="148"/>
      <c r="BT443" s="148"/>
      <c r="BU443" s="34"/>
      <c r="BV443" s="35"/>
      <c r="BW443" s="35"/>
      <c r="BX443" s="35"/>
      <c r="BY443" s="151"/>
      <c r="BZ443" s="151"/>
      <c r="CA443" s="149"/>
      <c r="CB443" s="149"/>
      <c r="CC443" s="148"/>
      <c r="CD443" s="148"/>
      <c r="CE443" s="34"/>
      <c r="CF443" s="35"/>
      <c r="CG443" s="35"/>
      <c r="CH443" s="35"/>
      <c r="CI443" s="151"/>
      <c r="CJ443" s="151"/>
      <c r="CK443" s="149"/>
      <c r="CL443" s="149"/>
      <c r="CM443" s="148"/>
      <c r="CN443" s="148"/>
      <c r="CO443" s="34"/>
      <c r="CP443" s="35"/>
      <c r="CQ443" s="35"/>
      <c r="CR443" s="35"/>
      <c r="CS443" s="151"/>
      <c r="CT443" s="151"/>
      <c r="CU443" s="149"/>
      <c r="CV443" s="149"/>
      <c r="CW443" s="148"/>
      <c r="CX443" s="148"/>
      <c r="CY443" s="34"/>
      <c r="CZ443" s="35"/>
      <c r="DA443" s="35"/>
      <c r="DB443" s="35"/>
      <c r="DC443" s="151"/>
      <c r="DD443" s="151"/>
      <c r="DE443" s="149"/>
      <c r="DF443" s="149"/>
      <c r="DG443" s="148"/>
      <c r="DH443" s="148"/>
      <c r="DI443" s="34"/>
      <c r="DJ443" s="35"/>
      <c r="DK443" s="35"/>
      <c r="DL443" s="35"/>
      <c r="DM443" s="151"/>
      <c r="DN443" s="151"/>
      <c r="DO443" s="149"/>
      <c r="DP443" s="149"/>
      <c r="DQ443" s="148"/>
      <c r="DR443" s="148"/>
      <c r="DS443" s="34"/>
      <c r="DT443" s="35"/>
      <c r="DU443" s="35"/>
      <c r="DV443" s="35"/>
      <c r="DW443" s="151"/>
      <c r="DX443" s="151"/>
      <c r="DY443" s="149"/>
      <c r="DZ443" s="149"/>
      <c r="EA443" s="148"/>
      <c r="EB443" s="148"/>
      <c r="EC443" s="34"/>
      <c r="ED443" s="35"/>
      <c r="EE443" s="35"/>
      <c r="EF443" s="35"/>
      <c r="EG443" s="151"/>
      <c r="EH443" s="151"/>
      <c r="EI443" s="149"/>
      <c r="EJ443" s="149"/>
      <c r="EK443" s="148"/>
      <c r="EL443" s="148"/>
      <c r="EM443" s="34"/>
      <c r="EN443" s="35"/>
      <c r="EO443" s="35"/>
      <c r="EP443" s="35"/>
      <c r="EQ443" s="151"/>
      <c r="ER443" s="151"/>
      <c r="ES443" s="149"/>
      <c r="ET443" s="149"/>
      <c r="EU443" s="148"/>
      <c r="EV443" s="148"/>
      <c r="EW443" s="34"/>
      <c r="EX443" s="35"/>
      <c r="EY443" s="35"/>
      <c r="EZ443" s="35"/>
      <c r="FA443" s="151"/>
      <c r="FB443" s="151"/>
      <c r="FC443" s="149"/>
      <c r="FD443" s="149"/>
      <c r="FE443" s="148"/>
      <c r="FF443" s="148"/>
      <c r="FG443" s="34"/>
      <c r="FH443" s="35"/>
      <c r="FI443" s="35"/>
      <c r="FJ443" s="35"/>
      <c r="FK443" s="151"/>
      <c r="FL443" s="151"/>
      <c r="FM443" s="149"/>
      <c r="FN443" s="149"/>
      <c r="FO443" s="148"/>
      <c r="FP443" s="148"/>
      <c r="FQ443" s="34"/>
      <c r="FR443" s="35"/>
      <c r="FS443" s="35"/>
      <c r="FT443" s="35"/>
      <c r="FU443" s="151"/>
      <c r="FV443" s="151"/>
      <c r="FW443" s="149"/>
      <c r="FX443" s="149"/>
      <c r="FY443" s="148"/>
      <c r="FZ443" s="148"/>
      <c r="GA443" s="34"/>
      <c r="GB443" s="35"/>
      <c r="GC443" s="35"/>
      <c r="GD443" s="35"/>
    </row>
    <row r="444" spans="1:186" s="12" customFormat="1" ht="11.1" customHeight="1" x14ac:dyDescent="0.2">
      <c r="A444" s="115" t="s">
        <v>2</v>
      </c>
      <c r="B444" s="116"/>
      <c r="C444" s="16">
        <f t="shared" si="210"/>
        <v>178268.74</v>
      </c>
      <c r="D444" s="16">
        <f t="shared" ref="D444:E444" si="212">SUM(D452,D461,D470,)</f>
        <v>58517.96</v>
      </c>
      <c r="E444" s="16">
        <f t="shared" si="212"/>
        <v>59708.79</v>
      </c>
      <c r="F444" s="16">
        <f t="shared" si="210"/>
        <v>60041.99</v>
      </c>
      <c r="G444" s="117"/>
      <c r="H444" s="117"/>
      <c r="I444" s="118"/>
      <c r="J444" s="119"/>
      <c r="K444" s="148"/>
      <c r="L444" s="148"/>
      <c r="M444" s="34"/>
      <c r="N444" s="35"/>
      <c r="O444" s="35"/>
      <c r="P444" s="35"/>
      <c r="Q444" s="151"/>
      <c r="R444" s="151"/>
      <c r="S444" s="149"/>
      <c r="T444" s="149"/>
      <c r="U444" s="148"/>
      <c r="V444" s="148"/>
      <c r="W444" s="34"/>
      <c r="X444" s="35"/>
      <c r="Y444" s="35"/>
      <c r="Z444" s="35"/>
      <c r="AA444" s="151"/>
      <c r="AB444" s="151"/>
      <c r="AC444" s="149"/>
      <c r="AD444" s="149"/>
      <c r="AE444" s="148"/>
      <c r="AF444" s="148"/>
      <c r="AG444" s="34"/>
      <c r="AH444" s="35"/>
      <c r="AI444" s="35"/>
      <c r="AJ444" s="35"/>
      <c r="AK444" s="151"/>
      <c r="AL444" s="151"/>
      <c r="AM444" s="149"/>
      <c r="AN444" s="149"/>
      <c r="AO444" s="148"/>
      <c r="AP444" s="148"/>
      <c r="AQ444" s="34"/>
      <c r="AR444" s="35"/>
      <c r="AS444" s="35"/>
      <c r="AT444" s="35"/>
      <c r="AU444" s="151"/>
      <c r="AV444" s="151"/>
      <c r="AW444" s="149"/>
      <c r="AX444" s="149"/>
      <c r="AY444" s="148"/>
      <c r="AZ444" s="148"/>
      <c r="BA444" s="34"/>
      <c r="BB444" s="35"/>
      <c r="BC444" s="35"/>
      <c r="BD444" s="35"/>
      <c r="BE444" s="151"/>
      <c r="BF444" s="151"/>
      <c r="BG444" s="149"/>
      <c r="BH444" s="149"/>
      <c r="BI444" s="148"/>
      <c r="BJ444" s="148"/>
      <c r="BK444" s="34"/>
      <c r="BL444" s="35"/>
      <c r="BM444" s="35"/>
      <c r="BN444" s="35"/>
      <c r="BO444" s="151"/>
      <c r="BP444" s="151"/>
      <c r="BQ444" s="149"/>
      <c r="BR444" s="149"/>
      <c r="BS444" s="148"/>
      <c r="BT444" s="148"/>
      <c r="BU444" s="34"/>
      <c r="BV444" s="35"/>
      <c r="BW444" s="35"/>
      <c r="BX444" s="35"/>
      <c r="BY444" s="151"/>
      <c r="BZ444" s="151"/>
      <c r="CA444" s="149"/>
      <c r="CB444" s="149"/>
      <c r="CC444" s="148"/>
      <c r="CD444" s="148"/>
      <c r="CE444" s="34"/>
      <c r="CF444" s="35"/>
      <c r="CG444" s="35"/>
      <c r="CH444" s="35"/>
      <c r="CI444" s="151"/>
      <c r="CJ444" s="151"/>
      <c r="CK444" s="149"/>
      <c r="CL444" s="149"/>
      <c r="CM444" s="148"/>
      <c r="CN444" s="148"/>
      <c r="CO444" s="34"/>
      <c r="CP444" s="35"/>
      <c r="CQ444" s="35"/>
      <c r="CR444" s="35"/>
      <c r="CS444" s="151"/>
      <c r="CT444" s="151"/>
      <c r="CU444" s="149"/>
      <c r="CV444" s="149"/>
      <c r="CW444" s="148"/>
      <c r="CX444" s="148"/>
      <c r="CY444" s="34"/>
      <c r="CZ444" s="35"/>
      <c r="DA444" s="35"/>
      <c r="DB444" s="35"/>
      <c r="DC444" s="151"/>
      <c r="DD444" s="151"/>
      <c r="DE444" s="149"/>
      <c r="DF444" s="149"/>
      <c r="DG444" s="148"/>
      <c r="DH444" s="148"/>
      <c r="DI444" s="34"/>
      <c r="DJ444" s="35"/>
      <c r="DK444" s="35"/>
      <c r="DL444" s="35"/>
      <c r="DM444" s="151"/>
      <c r="DN444" s="151"/>
      <c r="DO444" s="149"/>
      <c r="DP444" s="149"/>
      <c r="DQ444" s="148"/>
      <c r="DR444" s="148"/>
      <c r="DS444" s="34"/>
      <c r="DT444" s="35"/>
      <c r="DU444" s="35"/>
      <c r="DV444" s="35"/>
      <c r="DW444" s="151"/>
      <c r="DX444" s="151"/>
      <c r="DY444" s="149"/>
      <c r="DZ444" s="149"/>
      <c r="EA444" s="148"/>
      <c r="EB444" s="148"/>
      <c r="EC444" s="34"/>
      <c r="ED444" s="35"/>
      <c r="EE444" s="35"/>
      <c r="EF444" s="35"/>
      <c r="EG444" s="151"/>
      <c r="EH444" s="151"/>
      <c r="EI444" s="149"/>
      <c r="EJ444" s="149"/>
      <c r="EK444" s="148"/>
      <c r="EL444" s="148"/>
      <c r="EM444" s="34"/>
      <c r="EN444" s="35"/>
      <c r="EO444" s="35"/>
      <c r="EP444" s="35"/>
      <c r="EQ444" s="151"/>
      <c r="ER444" s="151"/>
      <c r="ES444" s="149"/>
      <c r="ET444" s="149"/>
      <c r="EU444" s="148"/>
      <c r="EV444" s="148"/>
      <c r="EW444" s="34"/>
      <c r="EX444" s="35"/>
      <c r="EY444" s="35"/>
      <c r="EZ444" s="35"/>
      <c r="FA444" s="151"/>
      <c r="FB444" s="151"/>
      <c r="FC444" s="149"/>
      <c r="FD444" s="149"/>
      <c r="FE444" s="148"/>
      <c r="FF444" s="148"/>
      <c r="FG444" s="34"/>
      <c r="FH444" s="35"/>
      <c r="FI444" s="35"/>
      <c r="FJ444" s="35"/>
      <c r="FK444" s="151"/>
      <c r="FL444" s="151"/>
      <c r="FM444" s="149"/>
      <c r="FN444" s="149"/>
      <c r="FO444" s="148"/>
      <c r="FP444" s="148"/>
      <c r="FQ444" s="34"/>
      <c r="FR444" s="35"/>
      <c r="FS444" s="35"/>
      <c r="FT444" s="35"/>
      <c r="FU444" s="151"/>
      <c r="FV444" s="151"/>
      <c r="FW444" s="149"/>
      <c r="FX444" s="149"/>
      <c r="FY444" s="148"/>
      <c r="FZ444" s="148"/>
      <c r="GA444" s="34"/>
      <c r="GB444" s="35"/>
      <c r="GC444" s="35"/>
      <c r="GD444" s="35"/>
    </row>
    <row r="445" spans="1:186" s="12" customFormat="1" ht="11.1" customHeight="1" x14ac:dyDescent="0.2">
      <c r="A445" s="115" t="s">
        <v>3</v>
      </c>
      <c r="B445" s="116"/>
      <c r="C445" s="16">
        <f t="shared" si="210"/>
        <v>0</v>
      </c>
      <c r="D445" s="16">
        <f t="shared" ref="D445:E445" si="213">SUM(D453,D462,D471,)</f>
        <v>0</v>
      </c>
      <c r="E445" s="16">
        <f t="shared" si="213"/>
        <v>0</v>
      </c>
      <c r="F445" s="16">
        <f t="shared" si="210"/>
        <v>0</v>
      </c>
      <c r="G445" s="117"/>
      <c r="H445" s="117"/>
      <c r="I445" s="118"/>
      <c r="J445" s="119"/>
      <c r="K445" s="148"/>
      <c r="L445" s="148"/>
      <c r="M445" s="34"/>
      <c r="N445" s="35"/>
      <c r="O445" s="35"/>
      <c r="P445" s="35"/>
      <c r="Q445" s="151"/>
      <c r="R445" s="151"/>
      <c r="S445" s="149"/>
      <c r="T445" s="149"/>
      <c r="U445" s="148"/>
      <c r="V445" s="148"/>
      <c r="W445" s="34"/>
      <c r="X445" s="35"/>
      <c r="Y445" s="35"/>
      <c r="Z445" s="35"/>
      <c r="AA445" s="151"/>
      <c r="AB445" s="151"/>
      <c r="AC445" s="149"/>
      <c r="AD445" s="149"/>
      <c r="AE445" s="148"/>
      <c r="AF445" s="148"/>
      <c r="AG445" s="34"/>
      <c r="AH445" s="35"/>
      <c r="AI445" s="35"/>
      <c r="AJ445" s="35"/>
      <c r="AK445" s="151"/>
      <c r="AL445" s="151"/>
      <c r="AM445" s="149"/>
      <c r="AN445" s="149"/>
      <c r="AO445" s="148"/>
      <c r="AP445" s="148"/>
      <c r="AQ445" s="34"/>
      <c r="AR445" s="35"/>
      <c r="AS445" s="35"/>
      <c r="AT445" s="35"/>
      <c r="AU445" s="151"/>
      <c r="AV445" s="151"/>
      <c r="AW445" s="149"/>
      <c r="AX445" s="149"/>
      <c r="AY445" s="148"/>
      <c r="AZ445" s="148"/>
      <c r="BA445" s="34"/>
      <c r="BB445" s="35"/>
      <c r="BC445" s="35"/>
      <c r="BD445" s="35"/>
      <c r="BE445" s="151"/>
      <c r="BF445" s="151"/>
      <c r="BG445" s="149"/>
      <c r="BH445" s="149"/>
      <c r="BI445" s="148"/>
      <c r="BJ445" s="148"/>
      <c r="BK445" s="34"/>
      <c r="BL445" s="35"/>
      <c r="BM445" s="35"/>
      <c r="BN445" s="35"/>
      <c r="BO445" s="151"/>
      <c r="BP445" s="151"/>
      <c r="BQ445" s="149"/>
      <c r="BR445" s="149"/>
      <c r="BS445" s="148"/>
      <c r="BT445" s="148"/>
      <c r="BU445" s="34"/>
      <c r="BV445" s="35"/>
      <c r="BW445" s="35"/>
      <c r="BX445" s="35"/>
      <c r="BY445" s="151"/>
      <c r="BZ445" s="151"/>
      <c r="CA445" s="149"/>
      <c r="CB445" s="149"/>
      <c r="CC445" s="148"/>
      <c r="CD445" s="148"/>
      <c r="CE445" s="34"/>
      <c r="CF445" s="35"/>
      <c r="CG445" s="35"/>
      <c r="CH445" s="35"/>
      <c r="CI445" s="151"/>
      <c r="CJ445" s="151"/>
      <c r="CK445" s="149"/>
      <c r="CL445" s="149"/>
      <c r="CM445" s="148"/>
      <c r="CN445" s="148"/>
      <c r="CO445" s="34"/>
      <c r="CP445" s="35"/>
      <c r="CQ445" s="35"/>
      <c r="CR445" s="35"/>
      <c r="CS445" s="151"/>
      <c r="CT445" s="151"/>
      <c r="CU445" s="149"/>
      <c r="CV445" s="149"/>
      <c r="CW445" s="148"/>
      <c r="CX445" s="148"/>
      <c r="CY445" s="34"/>
      <c r="CZ445" s="35"/>
      <c r="DA445" s="35"/>
      <c r="DB445" s="35"/>
      <c r="DC445" s="151"/>
      <c r="DD445" s="151"/>
      <c r="DE445" s="149"/>
      <c r="DF445" s="149"/>
      <c r="DG445" s="148"/>
      <c r="DH445" s="148"/>
      <c r="DI445" s="34"/>
      <c r="DJ445" s="35"/>
      <c r="DK445" s="35"/>
      <c r="DL445" s="35"/>
      <c r="DM445" s="151"/>
      <c r="DN445" s="151"/>
      <c r="DO445" s="149"/>
      <c r="DP445" s="149"/>
      <c r="DQ445" s="148"/>
      <c r="DR445" s="148"/>
      <c r="DS445" s="34"/>
      <c r="DT445" s="35"/>
      <c r="DU445" s="35"/>
      <c r="DV445" s="35"/>
      <c r="DW445" s="151"/>
      <c r="DX445" s="151"/>
      <c r="DY445" s="149"/>
      <c r="DZ445" s="149"/>
      <c r="EA445" s="148"/>
      <c r="EB445" s="148"/>
      <c r="EC445" s="34"/>
      <c r="ED445" s="35"/>
      <c r="EE445" s="35"/>
      <c r="EF445" s="35"/>
      <c r="EG445" s="151"/>
      <c r="EH445" s="151"/>
      <c r="EI445" s="149"/>
      <c r="EJ445" s="149"/>
      <c r="EK445" s="148"/>
      <c r="EL445" s="148"/>
      <c r="EM445" s="34"/>
      <c r="EN445" s="35"/>
      <c r="EO445" s="35"/>
      <c r="EP445" s="35"/>
      <c r="EQ445" s="151"/>
      <c r="ER445" s="151"/>
      <c r="ES445" s="149"/>
      <c r="ET445" s="149"/>
      <c r="EU445" s="148"/>
      <c r="EV445" s="148"/>
      <c r="EW445" s="34"/>
      <c r="EX445" s="35"/>
      <c r="EY445" s="35"/>
      <c r="EZ445" s="35"/>
      <c r="FA445" s="151"/>
      <c r="FB445" s="151"/>
      <c r="FC445" s="149"/>
      <c r="FD445" s="149"/>
      <c r="FE445" s="148"/>
      <c r="FF445" s="148"/>
      <c r="FG445" s="34"/>
      <c r="FH445" s="35"/>
      <c r="FI445" s="35"/>
      <c r="FJ445" s="35"/>
      <c r="FK445" s="151"/>
      <c r="FL445" s="151"/>
      <c r="FM445" s="149"/>
      <c r="FN445" s="149"/>
      <c r="FO445" s="148"/>
      <c r="FP445" s="148"/>
      <c r="FQ445" s="34"/>
      <c r="FR445" s="35"/>
      <c r="FS445" s="35"/>
      <c r="FT445" s="35"/>
      <c r="FU445" s="151"/>
      <c r="FV445" s="151"/>
      <c r="FW445" s="149"/>
      <c r="FX445" s="149"/>
      <c r="FY445" s="148"/>
      <c r="FZ445" s="148"/>
      <c r="GA445" s="34"/>
      <c r="GB445" s="35"/>
      <c r="GC445" s="35"/>
      <c r="GD445" s="35"/>
    </row>
    <row r="446" spans="1:186" s="12" customFormat="1" ht="11.1" customHeight="1" x14ac:dyDescent="0.2">
      <c r="A446" s="115" t="s">
        <v>4</v>
      </c>
      <c r="B446" s="116"/>
      <c r="C446" s="16">
        <f t="shared" si="210"/>
        <v>0</v>
      </c>
      <c r="D446" s="16">
        <f t="shared" ref="D446:E446" si="214">SUM(D454,D463,D472,)</f>
        <v>0</v>
      </c>
      <c r="E446" s="16">
        <f t="shared" si="214"/>
        <v>0</v>
      </c>
      <c r="F446" s="16">
        <f t="shared" si="210"/>
        <v>0</v>
      </c>
      <c r="G446" s="117"/>
      <c r="H446" s="117"/>
      <c r="I446" s="118"/>
      <c r="J446" s="119"/>
      <c r="K446" s="148"/>
      <c r="L446" s="148"/>
      <c r="M446" s="34"/>
      <c r="N446" s="35"/>
      <c r="O446" s="35"/>
      <c r="P446" s="35"/>
      <c r="Q446" s="151"/>
      <c r="R446" s="151"/>
      <c r="S446" s="149"/>
      <c r="T446" s="149"/>
      <c r="U446" s="148"/>
      <c r="V446" s="148"/>
      <c r="W446" s="34"/>
      <c r="X446" s="35"/>
      <c r="Y446" s="35"/>
      <c r="Z446" s="35"/>
      <c r="AA446" s="151"/>
      <c r="AB446" s="151"/>
      <c r="AC446" s="149"/>
      <c r="AD446" s="149"/>
      <c r="AE446" s="148"/>
      <c r="AF446" s="148"/>
      <c r="AG446" s="34"/>
      <c r="AH446" s="35"/>
      <c r="AI446" s="35"/>
      <c r="AJ446" s="35"/>
      <c r="AK446" s="151"/>
      <c r="AL446" s="151"/>
      <c r="AM446" s="149"/>
      <c r="AN446" s="149"/>
      <c r="AO446" s="148"/>
      <c r="AP446" s="148"/>
      <c r="AQ446" s="34"/>
      <c r="AR446" s="35"/>
      <c r="AS446" s="35"/>
      <c r="AT446" s="35"/>
      <c r="AU446" s="151"/>
      <c r="AV446" s="151"/>
      <c r="AW446" s="149"/>
      <c r="AX446" s="149"/>
      <c r="AY446" s="148"/>
      <c r="AZ446" s="148"/>
      <c r="BA446" s="34"/>
      <c r="BB446" s="35"/>
      <c r="BC446" s="35"/>
      <c r="BD446" s="35"/>
      <c r="BE446" s="151"/>
      <c r="BF446" s="151"/>
      <c r="BG446" s="149"/>
      <c r="BH446" s="149"/>
      <c r="BI446" s="148"/>
      <c r="BJ446" s="148"/>
      <c r="BK446" s="34"/>
      <c r="BL446" s="35"/>
      <c r="BM446" s="35"/>
      <c r="BN446" s="35"/>
      <c r="BO446" s="151"/>
      <c r="BP446" s="151"/>
      <c r="BQ446" s="149"/>
      <c r="BR446" s="149"/>
      <c r="BS446" s="148"/>
      <c r="BT446" s="148"/>
      <c r="BU446" s="34"/>
      <c r="BV446" s="35"/>
      <c r="BW446" s="35"/>
      <c r="BX446" s="35"/>
      <c r="BY446" s="151"/>
      <c r="BZ446" s="151"/>
      <c r="CA446" s="149"/>
      <c r="CB446" s="149"/>
      <c r="CC446" s="148"/>
      <c r="CD446" s="148"/>
      <c r="CE446" s="34"/>
      <c r="CF446" s="35"/>
      <c r="CG446" s="35"/>
      <c r="CH446" s="35"/>
      <c r="CI446" s="151"/>
      <c r="CJ446" s="151"/>
      <c r="CK446" s="149"/>
      <c r="CL446" s="149"/>
      <c r="CM446" s="148"/>
      <c r="CN446" s="148"/>
      <c r="CO446" s="34"/>
      <c r="CP446" s="35"/>
      <c r="CQ446" s="35"/>
      <c r="CR446" s="35"/>
      <c r="CS446" s="151"/>
      <c r="CT446" s="151"/>
      <c r="CU446" s="149"/>
      <c r="CV446" s="149"/>
      <c r="CW446" s="148"/>
      <c r="CX446" s="148"/>
      <c r="CY446" s="34"/>
      <c r="CZ446" s="35"/>
      <c r="DA446" s="35"/>
      <c r="DB446" s="35"/>
      <c r="DC446" s="151"/>
      <c r="DD446" s="151"/>
      <c r="DE446" s="149"/>
      <c r="DF446" s="149"/>
      <c r="DG446" s="148"/>
      <c r="DH446" s="148"/>
      <c r="DI446" s="34"/>
      <c r="DJ446" s="35"/>
      <c r="DK446" s="35"/>
      <c r="DL446" s="35"/>
      <c r="DM446" s="151"/>
      <c r="DN446" s="151"/>
      <c r="DO446" s="149"/>
      <c r="DP446" s="149"/>
      <c r="DQ446" s="148"/>
      <c r="DR446" s="148"/>
      <c r="DS446" s="34"/>
      <c r="DT446" s="35"/>
      <c r="DU446" s="35"/>
      <c r="DV446" s="35"/>
      <c r="DW446" s="151"/>
      <c r="DX446" s="151"/>
      <c r="DY446" s="149"/>
      <c r="DZ446" s="149"/>
      <c r="EA446" s="148"/>
      <c r="EB446" s="148"/>
      <c r="EC446" s="34"/>
      <c r="ED446" s="35"/>
      <c r="EE446" s="35"/>
      <c r="EF446" s="35"/>
      <c r="EG446" s="151"/>
      <c r="EH446" s="151"/>
      <c r="EI446" s="149"/>
      <c r="EJ446" s="149"/>
      <c r="EK446" s="148"/>
      <c r="EL446" s="148"/>
      <c r="EM446" s="34"/>
      <c r="EN446" s="35"/>
      <c r="EO446" s="35"/>
      <c r="EP446" s="35"/>
      <c r="EQ446" s="151"/>
      <c r="ER446" s="151"/>
      <c r="ES446" s="149"/>
      <c r="ET446" s="149"/>
      <c r="EU446" s="148"/>
      <c r="EV446" s="148"/>
      <c r="EW446" s="34"/>
      <c r="EX446" s="35"/>
      <c r="EY446" s="35"/>
      <c r="EZ446" s="35"/>
      <c r="FA446" s="151"/>
      <c r="FB446" s="151"/>
      <c r="FC446" s="149"/>
      <c r="FD446" s="149"/>
      <c r="FE446" s="148"/>
      <c r="FF446" s="148"/>
      <c r="FG446" s="34"/>
      <c r="FH446" s="35"/>
      <c r="FI446" s="35"/>
      <c r="FJ446" s="35"/>
      <c r="FK446" s="151"/>
      <c r="FL446" s="151"/>
      <c r="FM446" s="149"/>
      <c r="FN446" s="149"/>
      <c r="FO446" s="148"/>
      <c r="FP446" s="148"/>
      <c r="FQ446" s="34"/>
      <c r="FR446" s="35"/>
      <c r="FS446" s="35"/>
      <c r="FT446" s="35"/>
      <c r="FU446" s="151"/>
      <c r="FV446" s="151"/>
      <c r="FW446" s="149"/>
      <c r="FX446" s="149"/>
      <c r="FY446" s="148"/>
      <c r="FZ446" s="148"/>
      <c r="GA446" s="34"/>
      <c r="GB446" s="35"/>
      <c r="GC446" s="35"/>
      <c r="GD446" s="35"/>
    </row>
    <row r="447" spans="1:186" s="12" customFormat="1" ht="11.1" customHeight="1" x14ac:dyDescent="0.2">
      <c r="A447" s="115" t="s">
        <v>28</v>
      </c>
      <c r="B447" s="116"/>
      <c r="C447" s="16">
        <f t="shared" si="210"/>
        <v>0</v>
      </c>
      <c r="D447" s="16">
        <f t="shared" ref="D447:E447" si="215">SUM(D455,D464,D473,)</f>
        <v>0</v>
      </c>
      <c r="E447" s="16">
        <f t="shared" si="215"/>
        <v>0</v>
      </c>
      <c r="F447" s="16">
        <f t="shared" si="210"/>
        <v>0</v>
      </c>
      <c r="G447" s="117"/>
      <c r="H447" s="117"/>
      <c r="I447" s="118"/>
      <c r="J447" s="119"/>
      <c r="K447" s="148"/>
      <c r="L447" s="148"/>
      <c r="M447" s="34"/>
      <c r="N447" s="35"/>
      <c r="O447" s="35"/>
      <c r="P447" s="35"/>
      <c r="Q447" s="151"/>
      <c r="R447" s="151"/>
      <c r="S447" s="149"/>
      <c r="T447" s="149"/>
      <c r="U447" s="148"/>
      <c r="V447" s="148"/>
      <c r="W447" s="34"/>
      <c r="X447" s="35"/>
      <c r="Y447" s="35"/>
      <c r="Z447" s="35"/>
      <c r="AA447" s="151"/>
      <c r="AB447" s="151"/>
      <c r="AC447" s="149"/>
      <c r="AD447" s="149"/>
      <c r="AE447" s="148"/>
      <c r="AF447" s="148"/>
      <c r="AG447" s="34"/>
      <c r="AH447" s="35"/>
      <c r="AI447" s="35"/>
      <c r="AJ447" s="35"/>
      <c r="AK447" s="151"/>
      <c r="AL447" s="151"/>
      <c r="AM447" s="149"/>
      <c r="AN447" s="149"/>
      <c r="AO447" s="148"/>
      <c r="AP447" s="148"/>
      <c r="AQ447" s="34"/>
      <c r="AR447" s="35"/>
      <c r="AS447" s="35"/>
      <c r="AT447" s="35"/>
      <c r="AU447" s="151"/>
      <c r="AV447" s="151"/>
      <c r="AW447" s="149"/>
      <c r="AX447" s="149"/>
      <c r="AY447" s="148"/>
      <c r="AZ447" s="148"/>
      <c r="BA447" s="34"/>
      <c r="BB447" s="35"/>
      <c r="BC447" s="35"/>
      <c r="BD447" s="35"/>
      <c r="BE447" s="151"/>
      <c r="BF447" s="151"/>
      <c r="BG447" s="149"/>
      <c r="BH447" s="149"/>
      <c r="BI447" s="148"/>
      <c r="BJ447" s="148"/>
      <c r="BK447" s="34"/>
      <c r="BL447" s="35"/>
      <c r="BM447" s="35"/>
      <c r="BN447" s="35"/>
      <c r="BO447" s="151"/>
      <c r="BP447" s="151"/>
      <c r="BQ447" s="149"/>
      <c r="BR447" s="149"/>
      <c r="BS447" s="148"/>
      <c r="BT447" s="148"/>
      <c r="BU447" s="34"/>
      <c r="BV447" s="35"/>
      <c r="BW447" s="35"/>
      <c r="BX447" s="35"/>
      <c r="BY447" s="151"/>
      <c r="BZ447" s="151"/>
      <c r="CA447" s="149"/>
      <c r="CB447" s="149"/>
      <c r="CC447" s="148"/>
      <c r="CD447" s="148"/>
      <c r="CE447" s="34"/>
      <c r="CF447" s="35"/>
      <c r="CG447" s="35"/>
      <c r="CH447" s="35"/>
      <c r="CI447" s="151"/>
      <c r="CJ447" s="151"/>
      <c r="CK447" s="149"/>
      <c r="CL447" s="149"/>
      <c r="CM447" s="148"/>
      <c r="CN447" s="148"/>
      <c r="CO447" s="34"/>
      <c r="CP447" s="35"/>
      <c r="CQ447" s="35"/>
      <c r="CR447" s="35"/>
      <c r="CS447" s="151"/>
      <c r="CT447" s="151"/>
      <c r="CU447" s="149"/>
      <c r="CV447" s="149"/>
      <c r="CW447" s="148"/>
      <c r="CX447" s="148"/>
      <c r="CY447" s="34"/>
      <c r="CZ447" s="35"/>
      <c r="DA447" s="35"/>
      <c r="DB447" s="35"/>
      <c r="DC447" s="151"/>
      <c r="DD447" s="151"/>
      <c r="DE447" s="149"/>
      <c r="DF447" s="149"/>
      <c r="DG447" s="148"/>
      <c r="DH447" s="148"/>
      <c r="DI447" s="34"/>
      <c r="DJ447" s="35"/>
      <c r="DK447" s="35"/>
      <c r="DL447" s="35"/>
      <c r="DM447" s="151"/>
      <c r="DN447" s="151"/>
      <c r="DO447" s="149"/>
      <c r="DP447" s="149"/>
      <c r="DQ447" s="148"/>
      <c r="DR447" s="148"/>
      <c r="DS447" s="34"/>
      <c r="DT447" s="35"/>
      <c r="DU447" s="35"/>
      <c r="DV447" s="35"/>
      <c r="DW447" s="151"/>
      <c r="DX447" s="151"/>
      <c r="DY447" s="149"/>
      <c r="DZ447" s="149"/>
      <c r="EA447" s="148"/>
      <c r="EB447" s="148"/>
      <c r="EC447" s="34"/>
      <c r="ED447" s="35"/>
      <c r="EE447" s="35"/>
      <c r="EF447" s="35"/>
      <c r="EG447" s="151"/>
      <c r="EH447" s="151"/>
      <c r="EI447" s="149"/>
      <c r="EJ447" s="149"/>
      <c r="EK447" s="148"/>
      <c r="EL447" s="148"/>
      <c r="EM447" s="34"/>
      <c r="EN447" s="35"/>
      <c r="EO447" s="35"/>
      <c r="EP447" s="35"/>
      <c r="EQ447" s="151"/>
      <c r="ER447" s="151"/>
      <c r="ES447" s="149"/>
      <c r="ET447" s="149"/>
      <c r="EU447" s="148"/>
      <c r="EV447" s="148"/>
      <c r="EW447" s="34"/>
      <c r="EX447" s="35"/>
      <c r="EY447" s="35"/>
      <c r="EZ447" s="35"/>
      <c r="FA447" s="151"/>
      <c r="FB447" s="151"/>
      <c r="FC447" s="149"/>
      <c r="FD447" s="149"/>
      <c r="FE447" s="148"/>
      <c r="FF447" s="148"/>
      <c r="FG447" s="34"/>
      <c r="FH447" s="35"/>
      <c r="FI447" s="35"/>
      <c r="FJ447" s="35"/>
      <c r="FK447" s="151"/>
      <c r="FL447" s="151"/>
      <c r="FM447" s="149"/>
      <c r="FN447" s="149"/>
      <c r="FO447" s="148"/>
      <c r="FP447" s="148"/>
      <c r="FQ447" s="34"/>
      <c r="FR447" s="35"/>
      <c r="FS447" s="35"/>
      <c r="FT447" s="35"/>
      <c r="FU447" s="151"/>
      <c r="FV447" s="151"/>
      <c r="FW447" s="149"/>
      <c r="FX447" s="149"/>
      <c r="FY447" s="148"/>
      <c r="FZ447" s="148"/>
      <c r="GA447" s="34"/>
      <c r="GB447" s="35"/>
      <c r="GC447" s="35"/>
      <c r="GD447" s="35"/>
    </row>
    <row r="448" spans="1:186" s="12" customFormat="1" ht="11.1" customHeight="1" x14ac:dyDescent="0.2">
      <c r="A448" s="133" t="s">
        <v>29</v>
      </c>
      <c r="B448" s="128"/>
      <c r="C448" s="17">
        <f t="shared" si="210"/>
        <v>0</v>
      </c>
      <c r="D448" s="17">
        <f t="shared" ref="D448:E448" si="216">SUM(D456,D465,D474,)</f>
        <v>0</v>
      </c>
      <c r="E448" s="17">
        <f t="shared" si="216"/>
        <v>0</v>
      </c>
      <c r="F448" s="17">
        <f t="shared" si="210"/>
        <v>0</v>
      </c>
      <c r="G448" s="127"/>
      <c r="H448" s="127"/>
      <c r="I448" s="131"/>
      <c r="J448" s="132"/>
      <c r="K448" s="148"/>
      <c r="L448" s="148"/>
      <c r="M448" s="34"/>
      <c r="N448" s="35"/>
      <c r="O448" s="35"/>
      <c r="P448" s="35"/>
      <c r="Q448" s="151"/>
      <c r="R448" s="151"/>
      <c r="S448" s="149"/>
      <c r="T448" s="149"/>
      <c r="U448" s="148"/>
      <c r="V448" s="148"/>
      <c r="W448" s="34"/>
      <c r="X448" s="35"/>
      <c r="Y448" s="35"/>
      <c r="Z448" s="35"/>
      <c r="AA448" s="151"/>
      <c r="AB448" s="151"/>
      <c r="AC448" s="149"/>
      <c r="AD448" s="149"/>
      <c r="AE448" s="148"/>
      <c r="AF448" s="148"/>
      <c r="AG448" s="34"/>
      <c r="AH448" s="35"/>
      <c r="AI448" s="35"/>
      <c r="AJ448" s="35"/>
      <c r="AK448" s="151"/>
      <c r="AL448" s="151"/>
      <c r="AM448" s="149"/>
      <c r="AN448" s="149"/>
      <c r="AO448" s="148"/>
      <c r="AP448" s="148"/>
      <c r="AQ448" s="34"/>
      <c r="AR448" s="35"/>
      <c r="AS448" s="35"/>
      <c r="AT448" s="35"/>
      <c r="AU448" s="151"/>
      <c r="AV448" s="151"/>
      <c r="AW448" s="149"/>
      <c r="AX448" s="149"/>
      <c r="AY448" s="148"/>
      <c r="AZ448" s="148"/>
      <c r="BA448" s="34"/>
      <c r="BB448" s="35"/>
      <c r="BC448" s="35"/>
      <c r="BD448" s="35"/>
      <c r="BE448" s="151"/>
      <c r="BF448" s="151"/>
      <c r="BG448" s="149"/>
      <c r="BH448" s="149"/>
      <c r="BI448" s="148"/>
      <c r="BJ448" s="148"/>
      <c r="BK448" s="34"/>
      <c r="BL448" s="35"/>
      <c r="BM448" s="35"/>
      <c r="BN448" s="35"/>
      <c r="BO448" s="151"/>
      <c r="BP448" s="151"/>
      <c r="BQ448" s="149"/>
      <c r="BR448" s="149"/>
      <c r="BS448" s="148"/>
      <c r="BT448" s="148"/>
      <c r="BU448" s="34"/>
      <c r="BV448" s="35"/>
      <c r="BW448" s="35"/>
      <c r="BX448" s="35"/>
      <c r="BY448" s="151"/>
      <c r="BZ448" s="151"/>
      <c r="CA448" s="149"/>
      <c r="CB448" s="149"/>
      <c r="CC448" s="148"/>
      <c r="CD448" s="148"/>
      <c r="CE448" s="34"/>
      <c r="CF448" s="35"/>
      <c r="CG448" s="35"/>
      <c r="CH448" s="35"/>
      <c r="CI448" s="151"/>
      <c r="CJ448" s="151"/>
      <c r="CK448" s="149"/>
      <c r="CL448" s="149"/>
      <c r="CM448" s="148"/>
      <c r="CN448" s="148"/>
      <c r="CO448" s="34"/>
      <c r="CP448" s="35"/>
      <c r="CQ448" s="35"/>
      <c r="CR448" s="35"/>
      <c r="CS448" s="151"/>
      <c r="CT448" s="151"/>
      <c r="CU448" s="149"/>
      <c r="CV448" s="149"/>
      <c r="CW448" s="148"/>
      <c r="CX448" s="148"/>
      <c r="CY448" s="34"/>
      <c r="CZ448" s="35"/>
      <c r="DA448" s="35"/>
      <c r="DB448" s="35"/>
      <c r="DC448" s="151"/>
      <c r="DD448" s="151"/>
      <c r="DE448" s="149"/>
      <c r="DF448" s="149"/>
      <c r="DG448" s="148"/>
      <c r="DH448" s="148"/>
      <c r="DI448" s="34"/>
      <c r="DJ448" s="35"/>
      <c r="DK448" s="35"/>
      <c r="DL448" s="35"/>
      <c r="DM448" s="151"/>
      <c r="DN448" s="151"/>
      <c r="DO448" s="149"/>
      <c r="DP448" s="149"/>
      <c r="DQ448" s="148"/>
      <c r="DR448" s="148"/>
      <c r="DS448" s="34"/>
      <c r="DT448" s="35"/>
      <c r="DU448" s="35"/>
      <c r="DV448" s="35"/>
      <c r="DW448" s="151"/>
      <c r="DX448" s="151"/>
      <c r="DY448" s="149"/>
      <c r="DZ448" s="149"/>
      <c r="EA448" s="148"/>
      <c r="EB448" s="148"/>
      <c r="EC448" s="34"/>
      <c r="ED448" s="35"/>
      <c r="EE448" s="35"/>
      <c r="EF448" s="35"/>
      <c r="EG448" s="151"/>
      <c r="EH448" s="151"/>
      <c r="EI448" s="149"/>
      <c r="EJ448" s="149"/>
      <c r="EK448" s="148"/>
      <c r="EL448" s="148"/>
      <c r="EM448" s="34"/>
      <c r="EN448" s="35"/>
      <c r="EO448" s="35"/>
      <c r="EP448" s="35"/>
      <c r="EQ448" s="151"/>
      <c r="ER448" s="151"/>
      <c r="ES448" s="149"/>
      <c r="ET448" s="149"/>
      <c r="EU448" s="148"/>
      <c r="EV448" s="148"/>
      <c r="EW448" s="34"/>
      <c r="EX448" s="35"/>
      <c r="EY448" s="35"/>
      <c r="EZ448" s="35"/>
      <c r="FA448" s="151"/>
      <c r="FB448" s="151"/>
      <c r="FC448" s="149"/>
      <c r="FD448" s="149"/>
      <c r="FE448" s="148"/>
      <c r="FF448" s="148"/>
      <c r="FG448" s="34"/>
      <c r="FH448" s="35"/>
      <c r="FI448" s="35"/>
      <c r="FJ448" s="35"/>
      <c r="FK448" s="151"/>
      <c r="FL448" s="151"/>
      <c r="FM448" s="149"/>
      <c r="FN448" s="149"/>
      <c r="FO448" s="148"/>
      <c r="FP448" s="148"/>
      <c r="FQ448" s="34"/>
      <c r="FR448" s="35"/>
      <c r="FS448" s="35"/>
      <c r="FT448" s="35"/>
      <c r="FU448" s="151"/>
      <c r="FV448" s="151"/>
      <c r="FW448" s="149"/>
      <c r="FX448" s="149"/>
      <c r="FY448" s="148"/>
      <c r="FZ448" s="148"/>
      <c r="GA448" s="34"/>
      <c r="GB448" s="35"/>
      <c r="GC448" s="35"/>
      <c r="GD448" s="35"/>
    </row>
    <row r="449" spans="1:186" s="12" customFormat="1" ht="19.5" x14ac:dyDescent="0.15">
      <c r="A449" s="7" t="s">
        <v>68</v>
      </c>
      <c r="B449" s="113" t="s">
        <v>69</v>
      </c>
      <c r="C449" s="113"/>
      <c r="D449" s="113"/>
      <c r="E449" s="113"/>
      <c r="F449" s="113"/>
      <c r="G449" s="113"/>
      <c r="H449" s="113"/>
      <c r="I449" s="113"/>
      <c r="J449" s="114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  <c r="GD449" s="11"/>
    </row>
    <row r="450" spans="1:186" s="12" customFormat="1" ht="9.75" customHeight="1" x14ac:dyDescent="0.2">
      <c r="A450" s="115" t="s">
        <v>5</v>
      </c>
      <c r="B450" s="116"/>
      <c r="C450" s="10">
        <f t="shared" ref="C450:C456" si="217">SUM(D450,E450,F450)</f>
        <v>175468.74</v>
      </c>
      <c r="D450" s="45">
        <f t="shared" ref="D450" si="218">SUM(D451:D456)</f>
        <v>56717.96</v>
      </c>
      <c r="E450" s="45">
        <f t="shared" ref="E450:F450" si="219">SUM(E451:E456)</f>
        <v>59208.79</v>
      </c>
      <c r="F450" s="45">
        <f t="shared" si="219"/>
        <v>59541.99</v>
      </c>
      <c r="G450" s="117" t="s">
        <v>228</v>
      </c>
      <c r="H450" s="117"/>
      <c r="I450" s="118">
        <v>43831</v>
      </c>
      <c r="J450" s="119">
        <v>44926</v>
      </c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  <c r="EZ450" s="11"/>
      <c r="FA450" s="11"/>
      <c r="FB450" s="11"/>
      <c r="FC450" s="11"/>
      <c r="FD450" s="11"/>
      <c r="FE450" s="11"/>
      <c r="FF450" s="11"/>
      <c r="FG450" s="11"/>
      <c r="FH450" s="11"/>
      <c r="FI450" s="11"/>
      <c r="FJ450" s="11"/>
      <c r="FK450" s="11"/>
      <c r="FL450" s="11"/>
      <c r="FM450" s="11"/>
      <c r="FN450" s="11"/>
      <c r="FO450" s="11"/>
      <c r="FP450" s="11"/>
      <c r="FQ450" s="11"/>
      <c r="FR450" s="11"/>
      <c r="FS450" s="11"/>
      <c r="FT450" s="11"/>
      <c r="FU450" s="11"/>
      <c r="FV450" s="11"/>
      <c r="FW450" s="11"/>
      <c r="FX450" s="11"/>
      <c r="FY450" s="11"/>
      <c r="FZ450" s="11"/>
      <c r="GA450" s="11"/>
      <c r="GB450" s="11"/>
      <c r="GC450" s="11"/>
      <c r="GD450" s="11"/>
    </row>
    <row r="451" spans="1:186" s="12" customFormat="1" ht="11.1" customHeight="1" x14ac:dyDescent="0.2">
      <c r="A451" s="115" t="s">
        <v>1</v>
      </c>
      <c r="B451" s="116"/>
      <c r="C451" s="10">
        <f t="shared" si="217"/>
        <v>0</v>
      </c>
      <c r="D451" s="10"/>
      <c r="E451" s="10"/>
      <c r="F451" s="10"/>
      <c r="G451" s="117"/>
      <c r="H451" s="117"/>
      <c r="I451" s="118"/>
      <c r="J451" s="119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  <c r="FG451" s="11"/>
      <c r="FH451" s="11"/>
      <c r="FI451" s="11"/>
      <c r="FJ451" s="11"/>
      <c r="FK451" s="11"/>
      <c r="FL451" s="11"/>
      <c r="FM451" s="11"/>
      <c r="FN451" s="11"/>
      <c r="FO451" s="11"/>
      <c r="FP451" s="11"/>
      <c r="FQ451" s="11"/>
      <c r="FR451" s="11"/>
      <c r="FS451" s="11"/>
      <c r="FT451" s="11"/>
      <c r="FU451" s="11"/>
      <c r="FV451" s="11"/>
      <c r="FW451" s="11"/>
      <c r="FX451" s="11"/>
      <c r="FY451" s="11"/>
      <c r="FZ451" s="11"/>
      <c r="GA451" s="11"/>
      <c r="GB451" s="11"/>
      <c r="GC451" s="11"/>
      <c r="GD451" s="11"/>
    </row>
    <row r="452" spans="1:186" s="12" customFormat="1" ht="11.1" customHeight="1" x14ac:dyDescent="0.2">
      <c r="A452" s="115" t="s">
        <v>2</v>
      </c>
      <c r="B452" s="116"/>
      <c r="C452" s="10">
        <f t="shared" si="217"/>
        <v>175468.74</v>
      </c>
      <c r="D452" s="10">
        <f>57697.01+350-1329.05</f>
        <v>56717.96</v>
      </c>
      <c r="E452" s="10">
        <v>59208.79</v>
      </c>
      <c r="F452" s="10">
        <f>58541.99+1000</f>
        <v>59541.99</v>
      </c>
      <c r="G452" s="117"/>
      <c r="H452" s="117"/>
      <c r="I452" s="118"/>
      <c r="J452" s="119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  <c r="FG452" s="11"/>
      <c r="FH452" s="11"/>
      <c r="FI452" s="11"/>
      <c r="FJ452" s="11"/>
      <c r="FK452" s="11"/>
      <c r="FL452" s="11"/>
      <c r="FM452" s="11"/>
      <c r="FN452" s="11"/>
      <c r="FO452" s="11"/>
      <c r="FP452" s="11"/>
      <c r="FQ452" s="11"/>
      <c r="FR452" s="11"/>
      <c r="FS452" s="11"/>
      <c r="FT452" s="11"/>
      <c r="FU452" s="11"/>
      <c r="FV452" s="11"/>
      <c r="FW452" s="11"/>
      <c r="FX452" s="11"/>
      <c r="FY452" s="11"/>
      <c r="FZ452" s="11"/>
      <c r="GA452" s="11"/>
      <c r="GB452" s="11"/>
      <c r="GC452" s="11"/>
      <c r="GD452" s="11"/>
    </row>
    <row r="453" spans="1:186" s="12" customFormat="1" ht="11.1" customHeight="1" x14ac:dyDescent="0.2">
      <c r="A453" s="115" t="s">
        <v>3</v>
      </c>
      <c r="B453" s="116"/>
      <c r="C453" s="10">
        <f t="shared" si="217"/>
        <v>0</v>
      </c>
      <c r="D453" s="10"/>
      <c r="E453" s="10"/>
      <c r="F453" s="10"/>
      <c r="G453" s="117"/>
      <c r="H453" s="117"/>
      <c r="I453" s="118"/>
      <c r="J453" s="119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  <c r="EZ453" s="11"/>
      <c r="FA453" s="11"/>
      <c r="FB453" s="11"/>
      <c r="FC453" s="11"/>
      <c r="FD453" s="11"/>
      <c r="FE453" s="11"/>
      <c r="FF453" s="11"/>
      <c r="FG453" s="11"/>
      <c r="FH453" s="11"/>
      <c r="FI453" s="11"/>
      <c r="FJ453" s="11"/>
      <c r="FK453" s="11"/>
      <c r="FL453" s="11"/>
      <c r="FM453" s="11"/>
      <c r="FN453" s="11"/>
      <c r="FO453" s="11"/>
      <c r="FP453" s="11"/>
      <c r="FQ453" s="11"/>
      <c r="FR453" s="11"/>
      <c r="FS453" s="11"/>
      <c r="FT453" s="11"/>
      <c r="FU453" s="11"/>
      <c r="FV453" s="11"/>
      <c r="FW453" s="11"/>
      <c r="FX453" s="11"/>
      <c r="FY453" s="11"/>
      <c r="FZ453" s="11"/>
      <c r="GA453" s="11"/>
      <c r="GB453" s="11"/>
      <c r="GC453" s="11"/>
      <c r="GD453" s="11"/>
    </row>
    <row r="454" spans="1:186" s="12" customFormat="1" ht="11.1" customHeight="1" x14ac:dyDescent="0.2">
      <c r="A454" s="115" t="s">
        <v>4</v>
      </c>
      <c r="B454" s="116"/>
      <c r="C454" s="10">
        <f t="shared" si="217"/>
        <v>0</v>
      </c>
      <c r="D454" s="10"/>
      <c r="E454" s="10"/>
      <c r="F454" s="10"/>
      <c r="G454" s="117"/>
      <c r="H454" s="117"/>
      <c r="I454" s="118"/>
      <c r="J454" s="119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  <c r="FG454" s="11"/>
      <c r="FH454" s="11"/>
      <c r="FI454" s="11"/>
      <c r="FJ454" s="11"/>
      <c r="FK454" s="11"/>
      <c r="FL454" s="11"/>
      <c r="FM454" s="11"/>
      <c r="FN454" s="11"/>
      <c r="FO454" s="11"/>
      <c r="FP454" s="11"/>
      <c r="FQ454" s="11"/>
      <c r="FR454" s="11"/>
      <c r="FS454" s="11"/>
      <c r="FT454" s="11"/>
      <c r="FU454" s="11"/>
      <c r="FV454" s="11"/>
      <c r="FW454" s="11"/>
      <c r="FX454" s="11"/>
      <c r="FY454" s="11"/>
      <c r="FZ454" s="11"/>
      <c r="GA454" s="11"/>
      <c r="GB454" s="11"/>
      <c r="GC454" s="11"/>
      <c r="GD454" s="11"/>
    </row>
    <row r="455" spans="1:186" s="12" customFormat="1" ht="11.1" customHeight="1" x14ac:dyDescent="0.2">
      <c r="A455" s="115" t="s">
        <v>28</v>
      </c>
      <c r="B455" s="116"/>
      <c r="C455" s="10">
        <f t="shared" si="217"/>
        <v>0</v>
      </c>
      <c r="D455" s="16"/>
      <c r="E455" s="16"/>
      <c r="F455" s="16"/>
      <c r="G455" s="117"/>
      <c r="H455" s="117"/>
      <c r="I455" s="118"/>
      <c r="J455" s="119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  <c r="EZ455" s="11"/>
      <c r="FA455" s="11"/>
      <c r="FB455" s="11"/>
      <c r="FC455" s="11"/>
      <c r="FD455" s="11"/>
      <c r="FE455" s="11"/>
      <c r="FF455" s="11"/>
      <c r="FG455" s="11"/>
      <c r="FH455" s="11"/>
      <c r="FI455" s="11"/>
      <c r="FJ455" s="11"/>
      <c r="FK455" s="11"/>
      <c r="FL455" s="11"/>
      <c r="FM455" s="11"/>
      <c r="FN455" s="11"/>
      <c r="FO455" s="11"/>
      <c r="FP455" s="11"/>
      <c r="FQ455" s="11"/>
      <c r="FR455" s="11"/>
      <c r="FS455" s="11"/>
      <c r="FT455" s="11"/>
      <c r="FU455" s="11"/>
      <c r="FV455" s="11"/>
      <c r="FW455" s="11"/>
      <c r="FX455" s="11"/>
      <c r="FY455" s="11"/>
      <c r="FZ455" s="11"/>
      <c r="GA455" s="11"/>
      <c r="GB455" s="11"/>
      <c r="GC455" s="11"/>
      <c r="GD455" s="11"/>
    </row>
    <row r="456" spans="1:186" s="12" customFormat="1" ht="20.25" customHeight="1" x14ac:dyDescent="0.2">
      <c r="A456" s="115" t="s">
        <v>29</v>
      </c>
      <c r="B456" s="116"/>
      <c r="C456" s="10">
        <f t="shared" si="217"/>
        <v>0</v>
      </c>
      <c r="D456" s="16"/>
      <c r="E456" s="16"/>
      <c r="F456" s="16"/>
      <c r="G456" s="127"/>
      <c r="H456" s="117"/>
      <c r="I456" s="118"/>
      <c r="J456" s="119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  <c r="EZ456" s="11"/>
      <c r="FA456" s="11"/>
      <c r="FB456" s="11"/>
      <c r="FC456" s="11"/>
      <c r="FD456" s="11"/>
      <c r="FE456" s="11"/>
      <c r="FF456" s="11"/>
      <c r="FG456" s="11"/>
      <c r="FH456" s="11"/>
      <c r="FI456" s="11"/>
      <c r="FJ456" s="11"/>
      <c r="FK456" s="11"/>
      <c r="FL456" s="11"/>
      <c r="FM456" s="11"/>
      <c r="FN456" s="11"/>
      <c r="FO456" s="11"/>
      <c r="FP456" s="11"/>
      <c r="FQ456" s="11"/>
      <c r="FR456" s="11"/>
      <c r="FS456" s="11"/>
      <c r="FT456" s="11"/>
      <c r="FU456" s="11"/>
      <c r="FV456" s="11"/>
      <c r="FW456" s="11"/>
      <c r="FX456" s="11"/>
      <c r="FY456" s="11"/>
      <c r="FZ456" s="11"/>
      <c r="GA456" s="11"/>
      <c r="GB456" s="11"/>
      <c r="GC456" s="11"/>
      <c r="GD456" s="11"/>
    </row>
    <row r="457" spans="1:186" s="12" customFormat="1" ht="19.5" x14ac:dyDescent="0.2">
      <c r="A457" s="19" t="s">
        <v>34</v>
      </c>
      <c r="B457" s="128" t="s">
        <v>73</v>
      </c>
      <c r="C457" s="128"/>
      <c r="D457" s="128"/>
      <c r="E457" s="128"/>
      <c r="F457" s="128"/>
      <c r="G457" s="20"/>
      <c r="H457" s="21" t="s">
        <v>71</v>
      </c>
      <c r="I457" s="70"/>
      <c r="J457" s="7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  <c r="EZ457" s="11"/>
      <c r="FA457" s="11"/>
      <c r="FB457" s="11"/>
      <c r="FC457" s="11"/>
      <c r="FD457" s="11"/>
      <c r="FE457" s="11"/>
      <c r="FF457" s="11"/>
      <c r="FG457" s="11"/>
      <c r="FH457" s="11"/>
      <c r="FI457" s="11"/>
      <c r="FJ457" s="11"/>
      <c r="FK457" s="11"/>
      <c r="FL457" s="11"/>
      <c r="FM457" s="11"/>
      <c r="FN457" s="11"/>
      <c r="FO457" s="11"/>
      <c r="FP457" s="11"/>
      <c r="FQ457" s="11"/>
      <c r="FR457" s="11"/>
      <c r="FS457" s="11"/>
      <c r="FT457" s="11"/>
      <c r="FU457" s="11"/>
      <c r="FV457" s="11"/>
      <c r="FW457" s="11"/>
      <c r="FX457" s="11"/>
      <c r="FY457" s="11"/>
      <c r="FZ457" s="11"/>
      <c r="GA457" s="11"/>
      <c r="GB457" s="11"/>
      <c r="GC457" s="11"/>
      <c r="GD457" s="11"/>
    </row>
    <row r="458" spans="1:186" s="12" customFormat="1" ht="13.5" customHeight="1" x14ac:dyDescent="0.15">
      <c r="A458" s="7" t="s">
        <v>109</v>
      </c>
      <c r="B458" s="113" t="s">
        <v>110</v>
      </c>
      <c r="C458" s="113"/>
      <c r="D458" s="113"/>
      <c r="E458" s="113"/>
      <c r="F458" s="113"/>
      <c r="G458" s="113"/>
      <c r="H458" s="113"/>
      <c r="I458" s="113"/>
      <c r="J458" s="114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  <c r="GD458" s="11"/>
    </row>
    <row r="459" spans="1:186" s="12" customFormat="1" ht="9.75" customHeight="1" x14ac:dyDescent="0.2">
      <c r="A459" s="115" t="s">
        <v>5</v>
      </c>
      <c r="B459" s="116"/>
      <c r="C459" s="10">
        <f t="shared" ref="C459:C465" si="220">SUM(D459,E459,F459)</f>
        <v>1200</v>
      </c>
      <c r="D459" s="45">
        <f t="shared" ref="D459:E459" si="221">SUM(D460:D465)</f>
        <v>1200</v>
      </c>
      <c r="E459" s="45">
        <f t="shared" si="221"/>
        <v>0</v>
      </c>
      <c r="F459" s="45">
        <f t="shared" ref="F459" si="222">SUM(F460:F465)</f>
        <v>0</v>
      </c>
      <c r="G459" s="117" t="s">
        <v>228</v>
      </c>
      <c r="H459" s="117" t="s">
        <v>106</v>
      </c>
      <c r="I459" s="118">
        <v>43831</v>
      </c>
      <c r="J459" s="119">
        <v>44196</v>
      </c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  <c r="EZ459" s="11"/>
      <c r="FA459" s="11"/>
      <c r="FB459" s="11"/>
      <c r="FC459" s="11"/>
      <c r="FD459" s="11"/>
      <c r="FE459" s="11"/>
      <c r="FF459" s="11"/>
      <c r="FG459" s="11"/>
      <c r="FH459" s="11"/>
      <c r="FI459" s="11"/>
      <c r="FJ459" s="11"/>
      <c r="FK459" s="11"/>
      <c r="FL459" s="11"/>
      <c r="FM459" s="11"/>
      <c r="FN459" s="11"/>
      <c r="FO459" s="11"/>
      <c r="FP459" s="11"/>
      <c r="FQ459" s="11"/>
      <c r="FR459" s="11"/>
      <c r="FS459" s="11"/>
      <c r="FT459" s="11"/>
      <c r="FU459" s="11"/>
      <c r="FV459" s="11"/>
      <c r="FW459" s="11"/>
      <c r="FX459" s="11"/>
      <c r="FY459" s="11"/>
      <c r="FZ459" s="11"/>
      <c r="GA459" s="11"/>
      <c r="GB459" s="11"/>
      <c r="GC459" s="11"/>
      <c r="GD459" s="11"/>
    </row>
    <row r="460" spans="1:186" s="12" customFormat="1" ht="11.1" customHeight="1" x14ac:dyDescent="0.2">
      <c r="A460" s="115" t="s">
        <v>1</v>
      </c>
      <c r="B460" s="116"/>
      <c r="C460" s="10">
        <f t="shared" si="220"/>
        <v>0</v>
      </c>
      <c r="D460" s="10"/>
      <c r="E460" s="10"/>
      <c r="F460" s="10"/>
      <c r="G460" s="117"/>
      <c r="H460" s="117"/>
      <c r="I460" s="118"/>
      <c r="J460" s="119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  <c r="EZ460" s="11"/>
      <c r="FA460" s="11"/>
      <c r="FB460" s="11"/>
      <c r="FC460" s="11"/>
      <c r="FD460" s="11"/>
      <c r="FE460" s="11"/>
      <c r="FF460" s="11"/>
      <c r="FG460" s="11"/>
      <c r="FH460" s="11"/>
      <c r="FI460" s="11"/>
      <c r="FJ460" s="11"/>
      <c r="FK460" s="11"/>
      <c r="FL460" s="11"/>
      <c r="FM460" s="11"/>
      <c r="FN460" s="11"/>
      <c r="FO460" s="11"/>
      <c r="FP460" s="11"/>
      <c r="FQ460" s="11"/>
      <c r="FR460" s="11"/>
      <c r="FS460" s="11"/>
      <c r="FT460" s="11"/>
      <c r="FU460" s="11"/>
      <c r="FV460" s="11"/>
      <c r="FW460" s="11"/>
      <c r="FX460" s="11"/>
      <c r="FY460" s="11"/>
      <c r="FZ460" s="11"/>
      <c r="GA460" s="11"/>
      <c r="GB460" s="11"/>
      <c r="GC460" s="11"/>
      <c r="GD460" s="11"/>
    </row>
    <row r="461" spans="1:186" s="12" customFormat="1" ht="11.1" customHeight="1" x14ac:dyDescent="0.2">
      <c r="A461" s="115" t="s">
        <v>2</v>
      </c>
      <c r="B461" s="116"/>
      <c r="C461" s="10">
        <f t="shared" si="220"/>
        <v>1200</v>
      </c>
      <c r="D461" s="10">
        <v>1200</v>
      </c>
      <c r="E461" s="10"/>
      <c r="F461" s="10"/>
      <c r="G461" s="117"/>
      <c r="H461" s="117"/>
      <c r="I461" s="118"/>
      <c r="J461" s="119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  <c r="FG461" s="11"/>
      <c r="FH461" s="11"/>
      <c r="FI461" s="11"/>
      <c r="FJ461" s="11"/>
      <c r="FK461" s="11"/>
      <c r="FL461" s="11"/>
      <c r="FM461" s="11"/>
      <c r="FN461" s="11"/>
      <c r="FO461" s="11"/>
      <c r="FP461" s="11"/>
      <c r="FQ461" s="11"/>
      <c r="FR461" s="11"/>
      <c r="FS461" s="11"/>
      <c r="FT461" s="11"/>
      <c r="FU461" s="11"/>
      <c r="FV461" s="11"/>
      <c r="FW461" s="11"/>
      <c r="FX461" s="11"/>
      <c r="FY461" s="11"/>
      <c r="FZ461" s="11"/>
      <c r="GA461" s="11"/>
      <c r="GB461" s="11"/>
      <c r="GC461" s="11"/>
      <c r="GD461" s="11"/>
    </row>
    <row r="462" spans="1:186" s="12" customFormat="1" ht="11.1" customHeight="1" x14ac:dyDescent="0.2">
      <c r="A462" s="115" t="s">
        <v>3</v>
      </c>
      <c r="B462" s="116"/>
      <c r="C462" s="10">
        <f t="shared" si="220"/>
        <v>0</v>
      </c>
      <c r="D462" s="10"/>
      <c r="E462" s="10"/>
      <c r="F462" s="10"/>
      <c r="G462" s="117"/>
      <c r="H462" s="117"/>
      <c r="I462" s="118"/>
      <c r="J462" s="119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  <c r="EZ462" s="11"/>
      <c r="FA462" s="11"/>
      <c r="FB462" s="11"/>
      <c r="FC462" s="11"/>
      <c r="FD462" s="11"/>
      <c r="FE462" s="11"/>
      <c r="FF462" s="11"/>
      <c r="FG462" s="11"/>
      <c r="FH462" s="11"/>
      <c r="FI462" s="11"/>
      <c r="FJ462" s="11"/>
      <c r="FK462" s="11"/>
      <c r="FL462" s="11"/>
      <c r="FM462" s="11"/>
      <c r="FN462" s="11"/>
      <c r="FO462" s="11"/>
      <c r="FP462" s="11"/>
      <c r="FQ462" s="11"/>
      <c r="FR462" s="11"/>
      <c r="FS462" s="11"/>
      <c r="FT462" s="11"/>
      <c r="FU462" s="11"/>
      <c r="FV462" s="11"/>
      <c r="FW462" s="11"/>
      <c r="FX462" s="11"/>
      <c r="FY462" s="11"/>
      <c r="FZ462" s="11"/>
      <c r="GA462" s="11"/>
      <c r="GB462" s="11"/>
      <c r="GC462" s="11"/>
      <c r="GD462" s="11"/>
    </row>
    <row r="463" spans="1:186" s="12" customFormat="1" ht="11.1" customHeight="1" x14ac:dyDescent="0.2">
      <c r="A463" s="115" t="s">
        <v>4</v>
      </c>
      <c r="B463" s="116"/>
      <c r="C463" s="10">
        <f t="shared" si="220"/>
        <v>0</v>
      </c>
      <c r="D463" s="10"/>
      <c r="E463" s="10"/>
      <c r="F463" s="10"/>
      <c r="G463" s="117"/>
      <c r="H463" s="117"/>
      <c r="I463" s="118"/>
      <c r="J463" s="119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  <c r="EZ463" s="11"/>
      <c r="FA463" s="11"/>
      <c r="FB463" s="11"/>
      <c r="FC463" s="11"/>
      <c r="FD463" s="11"/>
      <c r="FE463" s="11"/>
      <c r="FF463" s="11"/>
      <c r="FG463" s="11"/>
      <c r="FH463" s="11"/>
      <c r="FI463" s="11"/>
      <c r="FJ463" s="11"/>
      <c r="FK463" s="11"/>
      <c r="FL463" s="11"/>
      <c r="FM463" s="11"/>
      <c r="FN463" s="11"/>
      <c r="FO463" s="11"/>
      <c r="FP463" s="11"/>
      <c r="FQ463" s="11"/>
      <c r="FR463" s="11"/>
      <c r="FS463" s="11"/>
      <c r="FT463" s="11"/>
      <c r="FU463" s="11"/>
      <c r="FV463" s="11"/>
      <c r="FW463" s="11"/>
      <c r="FX463" s="11"/>
      <c r="FY463" s="11"/>
      <c r="FZ463" s="11"/>
      <c r="GA463" s="11"/>
      <c r="GB463" s="11"/>
      <c r="GC463" s="11"/>
      <c r="GD463" s="11"/>
    </row>
    <row r="464" spans="1:186" s="12" customFormat="1" ht="11.1" customHeight="1" x14ac:dyDescent="0.2">
      <c r="A464" s="115" t="s">
        <v>28</v>
      </c>
      <c r="B464" s="116"/>
      <c r="C464" s="10">
        <f t="shared" si="220"/>
        <v>0</v>
      </c>
      <c r="D464" s="16"/>
      <c r="E464" s="16"/>
      <c r="F464" s="16"/>
      <c r="G464" s="117"/>
      <c r="H464" s="117"/>
      <c r="I464" s="118"/>
      <c r="J464" s="119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  <c r="EZ464" s="11"/>
      <c r="FA464" s="11"/>
      <c r="FB464" s="11"/>
      <c r="FC464" s="11"/>
      <c r="FD464" s="11"/>
      <c r="FE464" s="11"/>
      <c r="FF464" s="11"/>
      <c r="FG464" s="11"/>
      <c r="FH464" s="11"/>
      <c r="FI464" s="11"/>
      <c r="FJ464" s="11"/>
      <c r="FK464" s="11"/>
      <c r="FL464" s="11"/>
      <c r="FM464" s="11"/>
      <c r="FN464" s="11"/>
      <c r="FO464" s="11"/>
      <c r="FP464" s="11"/>
      <c r="FQ464" s="11"/>
      <c r="FR464" s="11"/>
      <c r="FS464" s="11"/>
      <c r="FT464" s="11"/>
      <c r="FU464" s="11"/>
      <c r="FV464" s="11"/>
      <c r="FW464" s="11"/>
      <c r="FX464" s="11"/>
      <c r="FY464" s="11"/>
      <c r="FZ464" s="11"/>
      <c r="GA464" s="11"/>
      <c r="GB464" s="11"/>
      <c r="GC464" s="11"/>
      <c r="GD464" s="11"/>
    </row>
    <row r="465" spans="1:186" s="12" customFormat="1" ht="26.25" customHeight="1" x14ac:dyDescent="0.2">
      <c r="A465" s="115" t="s">
        <v>29</v>
      </c>
      <c r="B465" s="116"/>
      <c r="C465" s="10">
        <f t="shared" si="220"/>
        <v>0</v>
      </c>
      <c r="D465" s="16"/>
      <c r="E465" s="16"/>
      <c r="F465" s="16"/>
      <c r="G465" s="127"/>
      <c r="H465" s="117"/>
      <c r="I465" s="118"/>
      <c r="J465" s="119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  <c r="FG465" s="11"/>
      <c r="FH465" s="11"/>
      <c r="FI465" s="11"/>
      <c r="FJ465" s="11"/>
      <c r="FK465" s="11"/>
      <c r="FL465" s="11"/>
      <c r="FM465" s="11"/>
      <c r="FN465" s="11"/>
      <c r="FO465" s="11"/>
      <c r="FP465" s="11"/>
      <c r="FQ465" s="11"/>
      <c r="FR465" s="11"/>
      <c r="FS465" s="11"/>
      <c r="FT465" s="11"/>
      <c r="FU465" s="11"/>
      <c r="FV465" s="11"/>
      <c r="FW465" s="11"/>
      <c r="FX465" s="11"/>
      <c r="FY465" s="11"/>
      <c r="FZ465" s="11"/>
      <c r="GA465" s="11"/>
      <c r="GB465" s="11"/>
      <c r="GC465" s="11"/>
      <c r="GD465" s="11"/>
    </row>
    <row r="466" spans="1:186" s="12" customFormat="1" ht="19.5" x14ac:dyDescent="0.2">
      <c r="A466" s="19" t="s">
        <v>34</v>
      </c>
      <c r="B466" s="128" t="s">
        <v>108</v>
      </c>
      <c r="C466" s="128"/>
      <c r="D466" s="128"/>
      <c r="E466" s="128"/>
      <c r="F466" s="128"/>
      <c r="G466" s="20"/>
      <c r="H466" s="21" t="s">
        <v>71</v>
      </c>
      <c r="I466" s="72" t="s">
        <v>71</v>
      </c>
      <c r="J466" s="73" t="s">
        <v>71</v>
      </c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  <c r="EZ466" s="11"/>
      <c r="FA466" s="11"/>
      <c r="FB466" s="11"/>
      <c r="FC466" s="11"/>
      <c r="FD466" s="11"/>
      <c r="FE466" s="11"/>
      <c r="FF466" s="11"/>
      <c r="FG466" s="11"/>
      <c r="FH466" s="11"/>
      <c r="FI466" s="11"/>
      <c r="FJ466" s="11"/>
      <c r="FK466" s="11"/>
      <c r="FL466" s="11"/>
      <c r="FM466" s="11"/>
      <c r="FN466" s="11"/>
      <c r="FO466" s="11"/>
      <c r="FP466" s="11"/>
      <c r="FQ466" s="11"/>
      <c r="FR466" s="11"/>
      <c r="FS466" s="11"/>
      <c r="FT466" s="11"/>
      <c r="FU466" s="11"/>
      <c r="FV466" s="11"/>
      <c r="FW466" s="11"/>
      <c r="FX466" s="11"/>
      <c r="FY466" s="11"/>
      <c r="FZ466" s="11"/>
      <c r="GA466" s="11"/>
      <c r="GB466" s="11"/>
      <c r="GC466" s="11"/>
      <c r="GD466" s="11"/>
    </row>
    <row r="467" spans="1:186" s="12" customFormat="1" ht="13.5" customHeight="1" x14ac:dyDescent="0.15">
      <c r="A467" s="7" t="s">
        <v>175</v>
      </c>
      <c r="B467" s="113" t="s">
        <v>176</v>
      </c>
      <c r="C467" s="113"/>
      <c r="D467" s="113"/>
      <c r="E467" s="113"/>
      <c r="F467" s="113"/>
      <c r="G467" s="113"/>
      <c r="H467" s="113"/>
      <c r="I467" s="113"/>
      <c r="J467" s="114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  <c r="EZ467" s="11"/>
      <c r="FA467" s="11"/>
      <c r="FB467" s="11"/>
      <c r="FC467" s="11"/>
      <c r="FD467" s="11"/>
      <c r="FE467" s="11"/>
      <c r="FF467" s="11"/>
      <c r="FG467" s="11"/>
      <c r="FH467" s="11"/>
      <c r="FI467" s="11"/>
      <c r="FJ467" s="11"/>
      <c r="FK467" s="11"/>
      <c r="FL467" s="11"/>
      <c r="FM467" s="11"/>
      <c r="FN467" s="11"/>
      <c r="FO467" s="11"/>
      <c r="FP467" s="11"/>
      <c r="FQ467" s="11"/>
      <c r="FR467" s="11"/>
      <c r="FS467" s="11"/>
      <c r="FT467" s="11"/>
      <c r="FU467" s="11"/>
      <c r="FV467" s="11"/>
      <c r="FW467" s="11"/>
      <c r="FX467" s="11"/>
      <c r="FY467" s="11"/>
      <c r="FZ467" s="11"/>
      <c r="GA467" s="11"/>
      <c r="GB467" s="11"/>
      <c r="GC467" s="11"/>
      <c r="GD467" s="11"/>
    </row>
    <row r="468" spans="1:186" s="12" customFormat="1" ht="9.75" customHeight="1" x14ac:dyDescent="0.2">
      <c r="A468" s="115" t="s">
        <v>5</v>
      </c>
      <c r="B468" s="116"/>
      <c r="C468" s="10">
        <f t="shared" ref="C468:C474" si="223">SUM(D468,E468,F468)</f>
        <v>1600</v>
      </c>
      <c r="D468" s="45">
        <f t="shared" ref="D468" si="224">SUM(D469:D474)</f>
        <v>600</v>
      </c>
      <c r="E468" s="45">
        <f t="shared" ref="E468:F468" si="225">SUM(E469:E474)</f>
        <v>500</v>
      </c>
      <c r="F468" s="45">
        <f t="shared" si="225"/>
        <v>500</v>
      </c>
      <c r="G468" s="117" t="s">
        <v>228</v>
      </c>
      <c r="H468" s="117"/>
      <c r="I468" s="118">
        <v>43831</v>
      </c>
      <c r="J468" s="119">
        <v>44926</v>
      </c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  <c r="EZ468" s="11"/>
      <c r="FA468" s="11"/>
      <c r="FB468" s="11"/>
      <c r="FC468" s="11"/>
      <c r="FD468" s="11"/>
      <c r="FE468" s="11"/>
      <c r="FF468" s="11"/>
      <c r="FG468" s="11"/>
      <c r="FH468" s="11"/>
      <c r="FI468" s="11"/>
      <c r="FJ468" s="11"/>
      <c r="FK468" s="11"/>
      <c r="FL468" s="11"/>
      <c r="FM468" s="11"/>
      <c r="FN468" s="11"/>
      <c r="FO468" s="11"/>
      <c r="FP468" s="11"/>
      <c r="FQ468" s="11"/>
      <c r="FR468" s="11"/>
      <c r="FS468" s="11"/>
      <c r="FT468" s="11"/>
      <c r="FU468" s="11"/>
      <c r="FV468" s="11"/>
      <c r="FW468" s="11"/>
      <c r="FX468" s="11"/>
      <c r="FY468" s="11"/>
      <c r="FZ468" s="11"/>
      <c r="GA468" s="11"/>
      <c r="GB468" s="11"/>
      <c r="GC468" s="11"/>
      <c r="GD468" s="11"/>
    </row>
    <row r="469" spans="1:186" s="12" customFormat="1" ht="11.1" customHeight="1" x14ac:dyDescent="0.2">
      <c r="A469" s="115" t="s">
        <v>1</v>
      </c>
      <c r="B469" s="116"/>
      <c r="C469" s="10">
        <f t="shared" si="223"/>
        <v>0</v>
      </c>
      <c r="D469" s="10"/>
      <c r="E469" s="10"/>
      <c r="F469" s="10"/>
      <c r="G469" s="117"/>
      <c r="H469" s="117"/>
      <c r="I469" s="118"/>
      <c r="J469" s="119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  <c r="FG469" s="11"/>
      <c r="FH469" s="11"/>
      <c r="FI469" s="11"/>
      <c r="FJ469" s="11"/>
      <c r="FK469" s="11"/>
      <c r="FL469" s="11"/>
      <c r="FM469" s="11"/>
      <c r="FN469" s="11"/>
      <c r="FO469" s="11"/>
      <c r="FP469" s="11"/>
      <c r="FQ469" s="11"/>
      <c r="FR469" s="11"/>
      <c r="FS469" s="11"/>
      <c r="FT469" s="11"/>
      <c r="FU469" s="11"/>
      <c r="FV469" s="11"/>
      <c r="FW469" s="11"/>
      <c r="FX469" s="11"/>
      <c r="FY469" s="11"/>
      <c r="FZ469" s="11"/>
      <c r="GA469" s="11"/>
      <c r="GB469" s="11"/>
      <c r="GC469" s="11"/>
      <c r="GD469" s="11"/>
    </row>
    <row r="470" spans="1:186" s="12" customFormat="1" ht="11.1" customHeight="1" x14ac:dyDescent="0.2">
      <c r="A470" s="115" t="s">
        <v>2</v>
      </c>
      <c r="B470" s="116"/>
      <c r="C470" s="10">
        <f t="shared" si="223"/>
        <v>1600</v>
      </c>
      <c r="D470" s="10">
        <v>600</v>
      </c>
      <c r="E470" s="10">
        <v>500</v>
      </c>
      <c r="F470" s="10">
        <v>500</v>
      </c>
      <c r="G470" s="117"/>
      <c r="H470" s="117"/>
      <c r="I470" s="118"/>
      <c r="J470" s="119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  <c r="EZ470" s="11"/>
      <c r="FA470" s="11"/>
      <c r="FB470" s="11"/>
      <c r="FC470" s="11"/>
      <c r="FD470" s="11"/>
      <c r="FE470" s="11"/>
      <c r="FF470" s="11"/>
      <c r="FG470" s="11"/>
      <c r="FH470" s="11"/>
      <c r="FI470" s="11"/>
      <c r="FJ470" s="11"/>
      <c r="FK470" s="11"/>
      <c r="FL470" s="11"/>
      <c r="FM470" s="11"/>
      <c r="FN470" s="11"/>
      <c r="FO470" s="11"/>
      <c r="FP470" s="11"/>
      <c r="FQ470" s="11"/>
      <c r="FR470" s="11"/>
      <c r="FS470" s="11"/>
      <c r="FT470" s="11"/>
      <c r="FU470" s="11"/>
      <c r="FV470" s="11"/>
      <c r="FW470" s="11"/>
      <c r="FX470" s="11"/>
      <c r="FY470" s="11"/>
      <c r="FZ470" s="11"/>
      <c r="GA470" s="11"/>
      <c r="GB470" s="11"/>
      <c r="GC470" s="11"/>
      <c r="GD470" s="11"/>
    </row>
    <row r="471" spans="1:186" s="12" customFormat="1" ht="11.1" customHeight="1" x14ac:dyDescent="0.2">
      <c r="A471" s="115" t="s">
        <v>3</v>
      </c>
      <c r="B471" s="116"/>
      <c r="C471" s="10">
        <f t="shared" si="223"/>
        <v>0</v>
      </c>
      <c r="D471" s="10"/>
      <c r="E471" s="10"/>
      <c r="F471" s="10"/>
      <c r="G471" s="117"/>
      <c r="H471" s="117"/>
      <c r="I471" s="118"/>
      <c r="J471" s="119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  <c r="EZ471" s="11"/>
      <c r="FA471" s="11"/>
      <c r="FB471" s="11"/>
      <c r="FC471" s="11"/>
      <c r="FD471" s="11"/>
      <c r="FE471" s="11"/>
      <c r="FF471" s="11"/>
      <c r="FG471" s="11"/>
      <c r="FH471" s="11"/>
      <c r="FI471" s="11"/>
      <c r="FJ471" s="11"/>
      <c r="FK471" s="11"/>
      <c r="FL471" s="11"/>
      <c r="FM471" s="11"/>
      <c r="FN471" s="11"/>
      <c r="FO471" s="11"/>
      <c r="FP471" s="11"/>
      <c r="FQ471" s="11"/>
      <c r="FR471" s="11"/>
      <c r="FS471" s="11"/>
      <c r="FT471" s="11"/>
      <c r="FU471" s="11"/>
      <c r="FV471" s="11"/>
      <c r="FW471" s="11"/>
      <c r="FX471" s="11"/>
      <c r="FY471" s="11"/>
      <c r="FZ471" s="11"/>
      <c r="GA471" s="11"/>
      <c r="GB471" s="11"/>
      <c r="GC471" s="11"/>
      <c r="GD471" s="11"/>
    </row>
    <row r="472" spans="1:186" s="12" customFormat="1" ht="11.1" customHeight="1" x14ac:dyDescent="0.2">
      <c r="A472" s="115" t="s">
        <v>4</v>
      </c>
      <c r="B472" s="116"/>
      <c r="C472" s="10">
        <f t="shared" si="223"/>
        <v>0</v>
      </c>
      <c r="D472" s="10"/>
      <c r="E472" s="10"/>
      <c r="F472" s="10"/>
      <c r="G472" s="117"/>
      <c r="H472" s="117"/>
      <c r="I472" s="118"/>
      <c r="J472" s="119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  <c r="EZ472" s="11"/>
      <c r="FA472" s="11"/>
      <c r="FB472" s="11"/>
      <c r="FC472" s="11"/>
      <c r="FD472" s="11"/>
      <c r="FE472" s="11"/>
      <c r="FF472" s="11"/>
      <c r="FG472" s="11"/>
      <c r="FH472" s="11"/>
      <c r="FI472" s="11"/>
      <c r="FJ472" s="11"/>
      <c r="FK472" s="11"/>
      <c r="FL472" s="11"/>
      <c r="FM472" s="11"/>
      <c r="FN472" s="11"/>
      <c r="FO472" s="11"/>
      <c r="FP472" s="11"/>
      <c r="FQ472" s="11"/>
      <c r="FR472" s="11"/>
      <c r="FS472" s="11"/>
      <c r="FT472" s="11"/>
      <c r="FU472" s="11"/>
      <c r="FV472" s="11"/>
      <c r="FW472" s="11"/>
      <c r="FX472" s="11"/>
      <c r="FY472" s="11"/>
      <c r="FZ472" s="11"/>
      <c r="GA472" s="11"/>
      <c r="GB472" s="11"/>
      <c r="GC472" s="11"/>
      <c r="GD472" s="11"/>
    </row>
    <row r="473" spans="1:186" s="12" customFormat="1" ht="11.1" customHeight="1" x14ac:dyDescent="0.2">
      <c r="A473" s="115" t="s">
        <v>28</v>
      </c>
      <c r="B473" s="116"/>
      <c r="C473" s="10">
        <f t="shared" si="223"/>
        <v>0</v>
      </c>
      <c r="D473" s="16"/>
      <c r="E473" s="16"/>
      <c r="F473" s="16"/>
      <c r="G473" s="117"/>
      <c r="H473" s="117"/>
      <c r="I473" s="118"/>
      <c r="J473" s="119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  <c r="EZ473" s="11"/>
      <c r="FA473" s="11"/>
      <c r="FB473" s="11"/>
      <c r="FC473" s="11"/>
      <c r="FD473" s="11"/>
      <c r="FE473" s="11"/>
      <c r="FF473" s="11"/>
      <c r="FG473" s="11"/>
      <c r="FH473" s="11"/>
      <c r="FI473" s="11"/>
      <c r="FJ473" s="11"/>
      <c r="FK473" s="11"/>
      <c r="FL473" s="11"/>
      <c r="FM473" s="11"/>
      <c r="FN473" s="11"/>
      <c r="FO473" s="11"/>
      <c r="FP473" s="11"/>
      <c r="FQ473" s="11"/>
      <c r="FR473" s="11"/>
      <c r="FS473" s="11"/>
      <c r="FT473" s="11"/>
      <c r="FU473" s="11"/>
      <c r="FV473" s="11"/>
      <c r="FW473" s="11"/>
      <c r="FX473" s="11"/>
      <c r="FY473" s="11"/>
      <c r="FZ473" s="11"/>
      <c r="GA473" s="11"/>
      <c r="GB473" s="11"/>
      <c r="GC473" s="11"/>
      <c r="GD473" s="11"/>
    </row>
    <row r="474" spans="1:186" s="12" customFormat="1" ht="21.75" customHeight="1" x14ac:dyDescent="0.2">
      <c r="A474" s="115" t="s">
        <v>29</v>
      </c>
      <c r="B474" s="116"/>
      <c r="C474" s="10">
        <f t="shared" si="223"/>
        <v>0</v>
      </c>
      <c r="D474" s="16"/>
      <c r="E474" s="16"/>
      <c r="F474" s="16"/>
      <c r="G474" s="127"/>
      <c r="H474" s="117"/>
      <c r="I474" s="118"/>
      <c r="J474" s="119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  <c r="FG474" s="11"/>
      <c r="FH474" s="11"/>
      <c r="FI474" s="11"/>
      <c r="FJ474" s="11"/>
      <c r="FK474" s="11"/>
      <c r="FL474" s="11"/>
      <c r="FM474" s="11"/>
      <c r="FN474" s="11"/>
      <c r="FO474" s="11"/>
      <c r="FP474" s="11"/>
      <c r="FQ474" s="11"/>
      <c r="FR474" s="11"/>
      <c r="FS474" s="11"/>
      <c r="FT474" s="11"/>
      <c r="FU474" s="11"/>
      <c r="FV474" s="11"/>
      <c r="FW474" s="11"/>
      <c r="FX474" s="11"/>
      <c r="FY474" s="11"/>
      <c r="FZ474" s="11"/>
      <c r="GA474" s="11"/>
      <c r="GB474" s="11"/>
      <c r="GC474" s="11"/>
      <c r="GD474" s="11"/>
    </row>
    <row r="475" spans="1:186" s="12" customFormat="1" ht="19.5" x14ac:dyDescent="0.2">
      <c r="A475" s="19" t="s">
        <v>34</v>
      </c>
      <c r="B475" s="128" t="s">
        <v>108</v>
      </c>
      <c r="C475" s="128"/>
      <c r="D475" s="128"/>
      <c r="E475" s="128"/>
      <c r="F475" s="128"/>
      <c r="G475" s="20"/>
      <c r="H475" s="21" t="s">
        <v>71</v>
      </c>
      <c r="I475" s="72" t="s">
        <v>71</v>
      </c>
      <c r="J475" s="73" t="s">
        <v>71</v>
      </c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  <c r="EZ475" s="11"/>
      <c r="FA475" s="11"/>
      <c r="FB475" s="11"/>
      <c r="FC475" s="11"/>
      <c r="FD475" s="11"/>
      <c r="FE475" s="11"/>
      <c r="FF475" s="11"/>
      <c r="FG475" s="11"/>
      <c r="FH475" s="11"/>
      <c r="FI475" s="11"/>
      <c r="FJ475" s="11"/>
      <c r="FK475" s="11"/>
      <c r="FL475" s="11"/>
      <c r="FM475" s="11"/>
      <c r="FN475" s="11"/>
      <c r="FO475" s="11"/>
      <c r="FP475" s="11"/>
      <c r="FQ475" s="11"/>
      <c r="FR475" s="11"/>
      <c r="FS475" s="11"/>
      <c r="FT475" s="11"/>
      <c r="FU475" s="11"/>
      <c r="FV475" s="11"/>
      <c r="FW475" s="11"/>
      <c r="FX475" s="11"/>
      <c r="FY475" s="11"/>
      <c r="FZ475" s="11"/>
      <c r="GA475" s="11"/>
      <c r="GB475" s="11"/>
      <c r="GC475" s="11"/>
      <c r="GD475" s="11"/>
    </row>
    <row r="476" spans="1:186" s="12" customFormat="1" ht="19.5" x14ac:dyDescent="0.15">
      <c r="A476" s="7" t="s">
        <v>103</v>
      </c>
      <c r="B476" s="113" t="s">
        <v>104</v>
      </c>
      <c r="C476" s="113"/>
      <c r="D476" s="113"/>
      <c r="E476" s="113"/>
      <c r="F476" s="113"/>
      <c r="G476" s="113"/>
      <c r="H476" s="113"/>
      <c r="I476" s="113"/>
      <c r="J476" s="114"/>
      <c r="K476" s="32"/>
      <c r="L476" s="147"/>
      <c r="M476" s="147"/>
      <c r="N476" s="147"/>
      <c r="O476" s="147"/>
      <c r="P476" s="147"/>
      <c r="Q476" s="147"/>
      <c r="R476" s="147"/>
      <c r="S476" s="147"/>
      <c r="T476" s="147"/>
      <c r="U476" s="32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32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32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32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32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32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32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32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32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32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32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32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32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32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32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32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32"/>
      <c r="FZ476" s="147"/>
      <c r="GA476" s="147"/>
      <c r="GB476" s="147"/>
      <c r="GC476" s="147"/>
      <c r="GD476" s="147"/>
    </row>
    <row r="477" spans="1:186" s="12" customFormat="1" ht="12" x14ac:dyDescent="0.2">
      <c r="A477" s="115" t="s">
        <v>5</v>
      </c>
      <c r="B477" s="116"/>
      <c r="C477" s="16">
        <f t="shared" ref="C477:F483" si="226">SUM(C485,,)</f>
        <v>26000</v>
      </c>
      <c r="D477" s="16">
        <f t="shared" si="226"/>
        <v>26000</v>
      </c>
      <c r="E477" s="16">
        <f t="shared" si="226"/>
        <v>0</v>
      </c>
      <c r="F477" s="16">
        <f t="shared" si="226"/>
        <v>0</v>
      </c>
      <c r="G477" s="117"/>
      <c r="H477" s="117"/>
      <c r="I477" s="152">
        <v>41640</v>
      </c>
      <c r="J477" s="155">
        <v>44926</v>
      </c>
      <c r="K477" s="150"/>
      <c r="L477" s="150"/>
      <c r="M477" s="33"/>
      <c r="N477" s="33"/>
      <c r="O477" s="33"/>
      <c r="P477" s="33"/>
      <c r="Q477" s="151"/>
      <c r="R477" s="151"/>
      <c r="S477" s="149"/>
      <c r="T477" s="149"/>
      <c r="U477" s="150"/>
      <c r="V477" s="150"/>
      <c r="W477" s="33"/>
      <c r="X477" s="33"/>
      <c r="Y477" s="33"/>
      <c r="Z477" s="33"/>
      <c r="AA477" s="151"/>
      <c r="AB477" s="151"/>
      <c r="AC477" s="149"/>
      <c r="AD477" s="149"/>
      <c r="AE477" s="150"/>
      <c r="AF477" s="150"/>
      <c r="AG477" s="33"/>
      <c r="AH477" s="33"/>
      <c r="AI477" s="33"/>
      <c r="AJ477" s="33"/>
      <c r="AK477" s="151"/>
      <c r="AL477" s="151"/>
      <c r="AM477" s="149"/>
      <c r="AN477" s="149"/>
      <c r="AO477" s="150"/>
      <c r="AP477" s="150"/>
      <c r="AQ477" s="33"/>
      <c r="AR477" s="33"/>
      <c r="AS477" s="33"/>
      <c r="AT477" s="33"/>
      <c r="AU477" s="151"/>
      <c r="AV477" s="151"/>
      <c r="AW477" s="149"/>
      <c r="AX477" s="149"/>
      <c r="AY477" s="150"/>
      <c r="AZ477" s="150"/>
      <c r="BA477" s="33"/>
      <c r="BB477" s="33"/>
      <c r="BC477" s="33"/>
      <c r="BD477" s="33"/>
      <c r="BE477" s="151"/>
      <c r="BF477" s="151"/>
      <c r="BG477" s="149"/>
      <c r="BH477" s="149"/>
      <c r="BI477" s="150"/>
      <c r="BJ477" s="150"/>
      <c r="BK477" s="33"/>
      <c r="BL477" s="33"/>
      <c r="BM477" s="33"/>
      <c r="BN477" s="33"/>
      <c r="BO477" s="151"/>
      <c r="BP477" s="151"/>
      <c r="BQ477" s="149"/>
      <c r="BR477" s="149"/>
      <c r="BS477" s="150"/>
      <c r="BT477" s="150"/>
      <c r="BU477" s="33"/>
      <c r="BV477" s="33"/>
      <c r="BW477" s="33"/>
      <c r="BX477" s="33"/>
      <c r="BY477" s="151"/>
      <c r="BZ477" s="151"/>
      <c r="CA477" s="149"/>
      <c r="CB477" s="149"/>
      <c r="CC477" s="150"/>
      <c r="CD477" s="150"/>
      <c r="CE477" s="33"/>
      <c r="CF477" s="33"/>
      <c r="CG477" s="33"/>
      <c r="CH477" s="33"/>
      <c r="CI477" s="151"/>
      <c r="CJ477" s="151"/>
      <c r="CK477" s="149"/>
      <c r="CL477" s="149"/>
      <c r="CM477" s="150"/>
      <c r="CN477" s="150"/>
      <c r="CO477" s="33"/>
      <c r="CP477" s="33"/>
      <c r="CQ477" s="33"/>
      <c r="CR477" s="33"/>
      <c r="CS477" s="151"/>
      <c r="CT477" s="151"/>
      <c r="CU477" s="149"/>
      <c r="CV477" s="149"/>
      <c r="CW477" s="150"/>
      <c r="CX477" s="150"/>
      <c r="CY477" s="33"/>
      <c r="CZ477" s="33"/>
      <c r="DA477" s="33"/>
      <c r="DB477" s="33"/>
      <c r="DC477" s="151"/>
      <c r="DD477" s="151"/>
      <c r="DE477" s="149"/>
      <c r="DF477" s="149"/>
      <c r="DG477" s="150"/>
      <c r="DH477" s="150"/>
      <c r="DI477" s="33"/>
      <c r="DJ477" s="33"/>
      <c r="DK477" s="33"/>
      <c r="DL477" s="33"/>
      <c r="DM477" s="151"/>
      <c r="DN477" s="151"/>
      <c r="DO477" s="149"/>
      <c r="DP477" s="149"/>
      <c r="DQ477" s="150"/>
      <c r="DR477" s="150"/>
      <c r="DS477" s="33"/>
      <c r="DT477" s="33"/>
      <c r="DU477" s="33"/>
      <c r="DV477" s="33"/>
      <c r="DW477" s="151"/>
      <c r="DX477" s="151"/>
      <c r="DY477" s="149"/>
      <c r="DZ477" s="149"/>
      <c r="EA477" s="150"/>
      <c r="EB477" s="150"/>
      <c r="EC477" s="33"/>
      <c r="ED477" s="33"/>
      <c r="EE477" s="33"/>
      <c r="EF477" s="33"/>
      <c r="EG477" s="151"/>
      <c r="EH477" s="151"/>
      <c r="EI477" s="149"/>
      <c r="EJ477" s="149"/>
      <c r="EK477" s="150"/>
      <c r="EL477" s="150"/>
      <c r="EM477" s="33"/>
      <c r="EN477" s="33"/>
      <c r="EO477" s="33"/>
      <c r="EP477" s="33"/>
      <c r="EQ477" s="151"/>
      <c r="ER477" s="151"/>
      <c r="ES477" s="149"/>
      <c r="ET477" s="149"/>
      <c r="EU477" s="150"/>
      <c r="EV477" s="150"/>
      <c r="EW477" s="33"/>
      <c r="EX477" s="33"/>
      <c r="EY477" s="33"/>
      <c r="EZ477" s="33"/>
      <c r="FA477" s="151"/>
      <c r="FB477" s="151"/>
      <c r="FC477" s="149"/>
      <c r="FD477" s="149"/>
      <c r="FE477" s="150"/>
      <c r="FF477" s="150"/>
      <c r="FG477" s="33"/>
      <c r="FH477" s="33"/>
      <c r="FI477" s="33"/>
      <c r="FJ477" s="33"/>
      <c r="FK477" s="151"/>
      <c r="FL477" s="151"/>
      <c r="FM477" s="149"/>
      <c r="FN477" s="149"/>
      <c r="FO477" s="150"/>
      <c r="FP477" s="150"/>
      <c r="FQ477" s="33"/>
      <c r="FR477" s="33"/>
      <c r="FS477" s="33"/>
      <c r="FT477" s="33"/>
      <c r="FU477" s="151"/>
      <c r="FV477" s="151"/>
      <c r="FW477" s="149"/>
      <c r="FX477" s="149"/>
      <c r="FY477" s="150"/>
      <c r="FZ477" s="150"/>
      <c r="GA477" s="33"/>
      <c r="GB477" s="33"/>
      <c r="GC477" s="33"/>
      <c r="GD477" s="33"/>
    </row>
    <row r="478" spans="1:186" s="12" customFormat="1" ht="11.1" customHeight="1" x14ac:dyDescent="0.2">
      <c r="A478" s="115" t="s">
        <v>1</v>
      </c>
      <c r="B478" s="116"/>
      <c r="C478" s="16">
        <f t="shared" si="226"/>
        <v>0</v>
      </c>
      <c r="D478" s="16">
        <f t="shared" si="226"/>
        <v>0</v>
      </c>
      <c r="E478" s="16">
        <f t="shared" si="226"/>
        <v>0</v>
      </c>
      <c r="F478" s="16">
        <f t="shared" si="226"/>
        <v>0</v>
      </c>
      <c r="G478" s="117"/>
      <c r="H478" s="117"/>
      <c r="I478" s="153"/>
      <c r="J478" s="156"/>
      <c r="K478" s="148"/>
      <c r="L478" s="148"/>
      <c r="M478" s="34"/>
      <c r="N478" s="35"/>
      <c r="O478" s="35"/>
      <c r="P478" s="35"/>
      <c r="Q478" s="151"/>
      <c r="R478" s="151"/>
      <c r="S478" s="149"/>
      <c r="T478" s="149"/>
      <c r="U478" s="148"/>
      <c r="V478" s="148"/>
      <c r="W478" s="34"/>
      <c r="X478" s="35"/>
      <c r="Y478" s="35"/>
      <c r="Z478" s="35"/>
      <c r="AA478" s="151"/>
      <c r="AB478" s="151"/>
      <c r="AC478" s="149"/>
      <c r="AD478" s="149"/>
      <c r="AE478" s="148"/>
      <c r="AF478" s="148"/>
      <c r="AG478" s="34"/>
      <c r="AH478" s="35"/>
      <c r="AI478" s="35"/>
      <c r="AJ478" s="35"/>
      <c r="AK478" s="151"/>
      <c r="AL478" s="151"/>
      <c r="AM478" s="149"/>
      <c r="AN478" s="149"/>
      <c r="AO478" s="148"/>
      <c r="AP478" s="148"/>
      <c r="AQ478" s="34"/>
      <c r="AR478" s="35"/>
      <c r="AS478" s="35"/>
      <c r="AT478" s="35"/>
      <c r="AU478" s="151"/>
      <c r="AV478" s="151"/>
      <c r="AW478" s="149"/>
      <c r="AX478" s="149"/>
      <c r="AY478" s="148"/>
      <c r="AZ478" s="148"/>
      <c r="BA478" s="34"/>
      <c r="BB478" s="35"/>
      <c r="BC478" s="35"/>
      <c r="BD478" s="35"/>
      <c r="BE478" s="151"/>
      <c r="BF478" s="151"/>
      <c r="BG478" s="149"/>
      <c r="BH478" s="149"/>
      <c r="BI478" s="148"/>
      <c r="BJ478" s="148"/>
      <c r="BK478" s="34"/>
      <c r="BL478" s="35"/>
      <c r="BM478" s="35"/>
      <c r="BN478" s="35"/>
      <c r="BO478" s="151"/>
      <c r="BP478" s="151"/>
      <c r="BQ478" s="149"/>
      <c r="BR478" s="149"/>
      <c r="BS478" s="148"/>
      <c r="BT478" s="148"/>
      <c r="BU478" s="34"/>
      <c r="BV478" s="35"/>
      <c r="BW478" s="35"/>
      <c r="BX478" s="35"/>
      <c r="BY478" s="151"/>
      <c r="BZ478" s="151"/>
      <c r="CA478" s="149"/>
      <c r="CB478" s="149"/>
      <c r="CC478" s="148"/>
      <c r="CD478" s="148"/>
      <c r="CE478" s="34"/>
      <c r="CF478" s="35"/>
      <c r="CG478" s="35"/>
      <c r="CH478" s="35"/>
      <c r="CI478" s="151"/>
      <c r="CJ478" s="151"/>
      <c r="CK478" s="149"/>
      <c r="CL478" s="149"/>
      <c r="CM478" s="148"/>
      <c r="CN478" s="148"/>
      <c r="CO478" s="34"/>
      <c r="CP478" s="35"/>
      <c r="CQ478" s="35"/>
      <c r="CR478" s="35"/>
      <c r="CS478" s="151"/>
      <c r="CT478" s="151"/>
      <c r="CU478" s="149"/>
      <c r="CV478" s="149"/>
      <c r="CW478" s="148"/>
      <c r="CX478" s="148"/>
      <c r="CY478" s="34"/>
      <c r="CZ478" s="35"/>
      <c r="DA478" s="35"/>
      <c r="DB478" s="35"/>
      <c r="DC478" s="151"/>
      <c r="DD478" s="151"/>
      <c r="DE478" s="149"/>
      <c r="DF478" s="149"/>
      <c r="DG478" s="148"/>
      <c r="DH478" s="148"/>
      <c r="DI478" s="34"/>
      <c r="DJ478" s="35"/>
      <c r="DK478" s="35"/>
      <c r="DL478" s="35"/>
      <c r="DM478" s="151"/>
      <c r="DN478" s="151"/>
      <c r="DO478" s="149"/>
      <c r="DP478" s="149"/>
      <c r="DQ478" s="148"/>
      <c r="DR478" s="148"/>
      <c r="DS478" s="34"/>
      <c r="DT478" s="35"/>
      <c r="DU478" s="35"/>
      <c r="DV478" s="35"/>
      <c r="DW478" s="151"/>
      <c r="DX478" s="151"/>
      <c r="DY478" s="149"/>
      <c r="DZ478" s="149"/>
      <c r="EA478" s="148"/>
      <c r="EB478" s="148"/>
      <c r="EC478" s="34"/>
      <c r="ED478" s="35"/>
      <c r="EE478" s="35"/>
      <c r="EF478" s="35"/>
      <c r="EG478" s="151"/>
      <c r="EH478" s="151"/>
      <c r="EI478" s="149"/>
      <c r="EJ478" s="149"/>
      <c r="EK478" s="148"/>
      <c r="EL478" s="148"/>
      <c r="EM478" s="34"/>
      <c r="EN478" s="35"/>
      <c r="EO478" s="35"/>
      <c r="EP478" s="35"/>
      <c r="EQ478" s="151"/>
      <c r="ER478" s="151"/>
      <c r="ES478" s="149"/>
      <c r="ET478" s="149"/>
      <c r="EU478" s="148"/>
      <c r="EV478" s="148"/>
      <c r="EW478" s="34"/>
      <c r="EX478" s="35"/>
      <c r="EY478" s="35"/>
      <c r="EZ478" s="35"/>
      <c r="FA478" s="151"/>
      <c r="FB478" s="151"/>
      <c r="FC478" s="149"/>
      <c r="FD478" s="149"/>
      <c r="FE478" s="148"/>
      <c r="FF478" s="148"/>
      <c r="FG478" s="34"/>
      <c r="FH478" s="35"/>
      <c r="FI478" s="35"/>
      <c r="FJ478" s="35"/>
      <c r="FK478" s="151"/>
      <c r="FL478" s="151"/>
      <c r="FM478" s="149"/>
      <c r="FN478" s="149"/>
      <c r="FO478" s="148"/>
      <c r="FP478" s="148"/>
      <c r="FQ478" s="34"/>
      <c r="FR478" s="35"/>
      <c r="FS478" s="35"/>
      <c r="FT478" s="35"/>
      <c r="FU478" s="151"/>
      <c r="FV478" s="151"/>
      <c r="FW478" s="149"/>
      <c r="FX478" s="149"/>
      <c r="FY478" s="148"/>
      <c r="FZ478" s="148"/>
      <c r="GA478" s="34"/>
      <c r="GB478" s="35"/>
      <c r="GC478" s="35"/>
      <c r="GD478" s="35"/>
    </row>
    <row r="479" spans="1:186" s="12" customFormat="1" ht="11.1" customHeight="1" x14ac:dyDescent="0.2">
      <c r="A479" s="115" t="s">
        <v>2</v>
      </c>
      <c r="B479" s="116"/>
      <c r="C479" s="16">
        <f t="shared" si="226"/>
        <v>26000</v>
      </c>
      <c r="D479" s="16">
        <f t="shared" si="226"/>
        <v>26000</v>
      </c>
      <c r="E479" s="16">
        <f t="shared" si="226"/>
        <v>0</v>
      </c>
      <c r="F479" s="16">
        <f t="shared" si="226"/>
        <v>0</v>
      </c>
      <c r="G479" s="117"/>
      <c r="H479" s="117"/>
      <c r="I479" s="153"/>
      <c r="J479" s="156"/>
      <c r="K479" s="148"/>
      <c r="L479" s="148"/>
      <c r="M479" s="34"/>
      <c r="N479" s="35"/>
      <c r="O479" s="35"/>
      <c r="P479" s="35"/>
      <c r="Q479" s="151"/>
      <c r="R479" s="151"/>
      <c r="S479" s="149"/>
      <c r="T479" s="149"/>
      <c r="U479" s="148"/>
      <c r="V479" s="148"/>
      <c r="W479" s="34"/>
      <c r="X479" s="35"/>
      <c r="Y479" s="35"/>
      <c r="Z479" s="35"/>
      <c r="AA479" s="151"/>
      <c r="AB479" s="151"/>
      <c r="AC479" s="149"/>
      <c r="AD479" s="149"/>
      <c r="AE479" s="148"/>
      <c r="AF479" s="148"/>
      <c r="AG479" s="34"/>
      <c r="AH479" s="35"/>
      <c r="AI479" s="35"/>
      <c r="AJ479" s="35"/>
      <c r="AK479" s="151"/>
      <c r="AL479" s="151"/>
      <c r="AM479" s="149"/>
      <c r="AN479" s="149"/>
      <c r="AO479" s="148"/>
      <c r="AP479" s="148"/>
      <c r="AQ479" s="34"/>
      <c r="AR479" s="35"/>
      <c r="AS479" s="35"/>
      <c r="AT479" s="35"/>
      <c r="AU479" s="151"/>
      <c r="AV479" s="151"/>
      <c r="AW479" s="149"/>
      <c r="AX479" s="149"/>
      <c r="AY479" s="148"/>
      <c r="AZ479" s="148"/>
      <c r="BA479" s="34"/>
      <c r="BB479" s="35"/>
      <c r="BC479" s="35"/>
      <c r="BD479" s="35"/>
      <c r="BE479" s="151"/>
      <c r="BF479" s="151"/>
      <c r="BG479" s="149"/>
      <c r="BH479" s="149"/>
      <c r="BI479" s="148"/>
      <c r="BJ479" s="148"/>
      <c r="BK479" s="34"/>
      <c r="BL479" s="35"/>
      <c r="BM479" s="35"/>
      <c r="BN479" s="35"/>
      <c r="BO479" s="151"/>
      <c r="BP479" s="151"/>
      <c r="BQ479" s="149"/>
      <c r="BR479" s="149"/>
      <c r="BS479" s="148"/>
      <c r="BT479" s="148"/>
      <c r="BU479" s="34"/>
      <c r="BV479" s="35"/>
      <c r="BW479" s="35"/>
      <c r="BX479" s="35"/>
      <c r="BY479" s="151"/>
      <c r="BZ479" s="151"/>
      <c r="CA479" s="149"/>
      <c r="CB479" s="149"/>
      <c r="CC479" s="148"/>
      <c r="CD479" s="148"/>
      <c r="CE479" s="34"/>
      <c r="CF479" s="35"/>
      <c r="CG479" s="35"/>
      <c r="CH479" s="35"/>
      <c r="CI479" s="151"/>
      <c r="CJ479" s="151"/>
      <c r="CK479" s="149"/>
      <c r="CL479" s="149"/>
      <c r="CM479" s="148"/>
      <c r="CN479" s="148"/>
      <c r="CO479" s="34"/>
      <c r="CP479" s="35"/>
      <c r="CQ479" s="35"/>
      <c r="CR479" s="35"/>
      <c r="CS479" s="151"/>
      <c r="CT479" s="151"/>
      <c r="CU479" s="149"/>
      <c r="CV479" s="149"/>
      <c r="CW479" s="148"/>
      <c r="CX479" s="148"/>
      <c r="CY479" s="34"/>
      <c r="CZ479" s="35"/>
      <c r="DA479" s="35"/>
      <c r="DB479" s="35"/>
      <c r="DC479" s="151"/>
      <c r="DD479" s="151"/>
      <c r="DE479" s="149"/>
      <c r="DF479" s="149"/>
      <c r="DG479" s="148"/>
      <c r="DH479" s="148"/>
      <c r="DI479" s="34"/>
      <c r="DJ479" s="35"/>
      <c r="DK479" s="35"/>
      <c r="DL479" s="35"/>
      <c r="DM479" s="151"/>
      <c r="DN479" s="151"/>
      <c r="DO479" s="149"/>
      <c r="DP479" s="149"/>
      <c r="DQ479" s="148"/>
      <c r="DR479" s="148"/>
      <c r="DS479" s="34"/>
      <c r="DT479" s="35"/>
      <c r="DU479" s="35"/>
      <c r="DV479" s="35"/>
      <c r="DW479" s="151"/>
      <c r="DX479" s="151"/>
      <c r="DY479" s="149"/>
      <c r="DZ479" s="149"/>
      <c r="EA479" s="148"/>
      <c r="EB479" s="148"/>
      <c r="EC479" s="34"/>
      <c r="ED479" s="35"/>
      <c r="EE479" s="35"/>
      <c r="EF479" s="35"/>
      <c r="EG479" s="151"/>
      <c r="EH479" s="151"/>
      <c r="EI479" s="149"/>
      <c r="EJ479" s="149"/>
      <c r="EK479" s="148"/>
      <c r="EL479" s="148"/>
      <c r="EM479" s="34"/>
      <c r="EN479" s="35"/>
      <c r="EO479" s="35"/>
      <c r="EP479" s="35"/>
      <c r="EQ479" s="151"/>
      <c r="ER479" s="151"/>
      <c r="ES479" s="149"/>
      <c r="ET479" s="149"/>
      <c r="EU479" s="148"/>
      <c r="EV479" s="148"/>
      <c r="EW479" s="34"/>
      <c r="EX479" s="35"/>
      <c r="EY479" s="35"/>
      <c r="EZ479" s="35"/>
      <c r="FA479" s="151"/>
      <c r="FB479" s="151"/>
      <c r="FC479" s="149"/>
      <c r="FD479" s="149"/>
      <c r="FE479" s="148"/>
      <c r="FF479" s="148"/>
      <c r="FG479" s="34"/>
      <c r="FH479" s="35"/>
      <c r="FI479" s="35"/>
      <c r="FJ479" s="35"/>
      <c r="FK479" s="151"/>
      <c r="FL479" s="151"/>
      <c r="FM479" s="149"/>
      <c r="FN479" s="149"/>
      <c r="FO479" s="148"/>
      <c r="FP479" s="148"/>
      <c r="FQ479" s="34"/>
      <c r="FR479" s="35"/>
      <c r="FS479" s="35"/>
      <c r="FT479" s="35"/>
      <c r="FU479" s="151"/>
      <c r="FV479" s="151"/>
      <c r="FW479" s="149"/>
      <c r="FX479" s="149"/>
      <c r="FY479" s="148"/>
      <c r="FZ479" s="148"/>
      <c r="GA479" s="34"/>
      <c r="GB479" s="35"/>
      <c r="GC479" s="35"/>
      <c r="GD479" s="35"/>
    </row>
    <row r="480" spans="1:186" s="12" customFormat="1" ht="11.1" customHeight="1" x14ac:dyDescent="0.2">
      <c r="A480" s="115" t="s">
        <v>3</v>
      </c>
      <c r="B480" s="116"/>
      <c r="C480" s="16">
        <f t="shared" si="226"/>
        <v>0</v>
      </c>
      <c r="D480" s="16">
        <f t="shared" si="226"/>
        <v>0</v>
      </c>
      <c r="E480" s="16">
        <f t="shared" si="226"/>
        <v>0</v>
      </c>
      <c r="F480" s="16">
        <f t="shared" si="226"/>
        <v>0</v>
      </c>
      <c r="G480" s="117"/>
      <c r="H480" s="117"/>
      <c r="I480" s="153"/>
      <c r="J480" s="156"/>
      <c r="K480" s="148"/>
      <c r="L480" s="148"/>
      <c r="M480" s="34"/>
      <c r="N480" s="35"/>
      <c r="O480" s="35"/>
      <c r="P480" s="35"/>
      <c r="Q480" s="151"/>
      <c r="R480" s="151"/>
      <c r="S480" s="149"/>
      <c r="T480" s="149"/>
      <c r="U480" s="148"/>
      <c r="V480" s="148"/>
      <c r="W480" s="34"/>
      <c r="X480" s="35"/>
      <c r="Y480" s="35"/>
      <c r="Z480" s="35"/>
      <c r="AA480" s="151"/>
      <c r="AB480" s="151"/>
      <c r="AC480" s="149"/>
      <c r="AD480" s="149"/>
      <c r="AE480" s="148"/>
      <c r="AF480" s="148"/>
      <c r="AG480" s="34"/>
      <c r="AH480" s="35"/>
      <c r="AI480" s="35"/>
      <c r="AJ480" s="35"/>
      <c r="AK480" s="151"/>
      <c r="AL480" s="151"/>
      <c r="AM480" s="149"/>
      <c r="AN480" s="149"/>
      <c r="AO480" s="148"/>
      <c r="AP480" s="148"/>
      <c r="AQ480" s="34"/>
      <c r="AR480" s="35"/>
      <c r="AS480" s="35"/>
      <c r="AT480" s="35"/>
      <c r="AU480" s="151"/>
      <c r="AV480" s="151"/>
      <c r="AW480" s="149"/>
      <c r="AX480" s="149"/>
      <c r="AY480" s="148"/>
      <c r="AZ480" s="148"/>
      <c r="BA480" s="34"/>
      <c r="BB480" s="35"/>
      <c r="BC480" s="35"/>
      <c r="BD480" s="35"/>
      <c r="BE480" s="151"/>
      <c r="BF480" s="151"/>
      <c r="BG480" s="149"/>
      <c r="BH480" s="149"/>
      <c r="BI480" s="148"/>
      <c r="BJ480" s="148"/>
      <c r="BK480" s="34"/>
      <c r="BL480" s="35"/>
      <c r="BM480" s="35"/>
      <c r="BN480" s="35"/>
      <c r="BO480" s="151"/>
      <c r="BP480" s="151"/>
      <c r="BQ480" s="149"/>
      <c r="BR480" s="149"/>
      <c r="BS480" s="148"/>
      <c r="BT480" s="148"/>
      <c r="BU480" s="34"/>
      <c r="BV480" s="35"/>
      <c r="BW480" s="35"/>
      <c r="BX480" s="35"/>
      <c r="BY480" s="151"/>
      <c r="BZ480" s="151"/>
      <c r="CA480" s="149"/>
      <c r="CB480" s="149"/>
      <c r="CC480" s="148"/>
      <c r="CD480" s="148"/>
      <c r="CE480" s="34"/>
      <c r="CF480" s="35"/>
      <c r="CG480" s="35"/>
      <c r="CH480" s="35"/>
      <c r="CI480" s="151"/>
      <c r="CJ480" s="151"/>
      <c r="CK480" s="149"/>
      <c r="CL480" s="149"/>
      <c r="CM480" s="148"/>
      <c r="CN480" s="148"/>
      <c r="CO480" s="34"/>
      <c r="CP480" s="35"/>
      <c r="CQ480" s="35"/>
      <c r="CR480" s="35"/>
      <c r="CS480" s="151"/>
      <c r="CT480" s="151"/>
      <c r="CU480" s="149"/>
      <c r="CV480" s="149"/>
      <c r="CW480" s="148"/>
      <c r="CX480" s="148"/>
      <c r="CY480" s="34"/>
      <c r="CZ480" s="35"/>
      <c r="DA480" s="35"/>
      <c r="DB480" s="35"/>
      <c r="DC480" s="151"/>
      <c r="DD480" s="151"/>
      <c r="DE480" s="149"/>
      <c r="DF480" s="149"/>
      <c r="DG480" s="148"/>
      <c r="DH480" s="148"/>
      <c r="DI480" s="34"/>
      <c r="DJ480" s="35"/>
      <c r="DK480" s="35"/>
      <c r="DL480" s="35"/>
      <c r="DM480" s="151"/>
      <c r="DN480" s="151"/>
      <c r="DO480" s="149"/>
      <c r="DP480" s="149"/>
      <c r="DQ480" s="148"/>
      <c r="DR480" s="148"/>
      <c r="DS480" s="34"/>
      <c r="DT480" s="35"/>
      <c r="DU480" s="35"/>
      <c r="DV480" s="35"/>
      <c r="DW480" s="151"/>
      <c r="DX480" s="151"/>
      <c r="DY480" s="149"/>
      <c r="DZ480" s="149"/>
      <c r="EA480" s="148"/>
      <c r="EB480" s="148"/>
      <c r="EC480" s="34"/>
      <c r="ED480" s="35"/>
      <c r="EE480" s="35"/>
      <c r="EF480" s="35"/>
      <c r="EG480" s="151"/>
      <c r="EH480" s="151"/>
      <c r="EI480" s="149"/>
      <c r="EJ480" s="149"/>
      <c r="EK480" s="148"/>
      <c r="EL480" s="148"/>
      <c r="EM480" s="34"/>
      <c r="EN480" s="35"/>
      <c r="EO480" s="35"/>
      <c r="EP480" s="35"/>
      <c r="EQ480" s="151"/>
      <c r="ER480" s="151"/>
      <c r="ES480" s="149"/>
      <c r="ET480" s="149"/>
      <c r="EU480" s="148"/>
      <c r="EV480" s="148"/>
      <c r="EW480" s="34"/>
      <c r="EX480" s="35"/>
      <c r="EY480" s="35"/>
      <c r="EZ480" s="35"/>
      <c r="FA480" s="151"/>
      <c r="FB480" s="151"/>
      <c r="FC480" s="149"/>
      <c r="FD480" s="149"/>
      <c r="FE480" s="148"/>
      <c r="FF480" s="148"/>
      <c r="FG480" s="34"/>
      <c r="FH480" s="35"/>
      <c r="FI480" s="35"/>
      <c r="FJ480" s="35"/>
      <c r="FK480" s="151"/>
      <c r="FL480" s="151"/>
      <c r="FM480" s="149"/>
      <c r="FN480" s="149"/>
      <c r="FO480" s="148"/>
      <c r="FP480" s="148"/>
      <c r="FQ480" s="34"/>
      <c r="FR480" s="35"/>
      <c r="FS480" s="35"/>
      <c r="FT480" s="35"/>
      <c r="FU480" s="151"/>
      <c r="FV480" s="151"/>
      <c r="FW480" s="149"/>
      <c r="FX480" s="149"/>
      <c r="FY480" s="148"/>
      <c r="FZ480" s="148"/>
      <c r="GA480" s="34"/>
      <c r="GB480" s="35"/>
      <c r="GC480" s="35"/>
      <c r="GD480" s="35"/>
    </row>
    <row r="481" spans="1:186" s="12" customFormat="1" ht="11.1" customHeight="1" x14ac:dyDescent="0.2">
      <c r="A481" s="115" t="s">
        <v>4</v>
      </c>
      <c r="B481" s="116"/>
      <c r="C481" s="16">
        <f t="shared" si="226"/>
        <v>0</v>
      </c>
      <c r="D481" s="16">
        <f t="shared" si="226"/>
        <v>0</v>
      </c>
      <c r="E481" s="16">
        <f t="shared" si="226"/>
        <v>0</v>
      </c>
      <c r="F481" s="16">
        <f t="shared" si="226"/>
        <v>0</v>
      </c>
      <c r="G481" s="117"/>
      <c r="H481" s="117"/>
      <c r="I481" s="153"/>
      <c r="J481" s="156"/>
      <c r="K481" s="148"/>
      <c r="L481" s="148"/>
      <c r="M481" s="34"/>
      <c r="N481" s="35"/>
      <c r="O481" s="35"/>
      <c r="P481" s="35"/>
      <c r="Q481" s="151"/>
      <c r="R481" s="151"/>
      <c r="S481" s="149"/>
      <c r="T481" s="149"/>
      <c r="U481" s="148"/>
      <c r="V481" s="148"/>
      <c r="W481" s="34"/>
      <c r="X481" s="35"/>
      <c r="Y481" s="35"/>
      <c r="Z481" s="35"/>
      <c r="AA481" s="151"/>
      <c r="AB481" s="151"/>
      <c r="AC481" s="149"/>
      <c r="AD481" s="149"/>
      <c r="AE481" s="148"/>
      <c r="AF481" s="148"/>
      <c r="AG481" s="34"/>
      <c r="AH481" s="35"/>
      <c r="AI481" s="35"/>
      <c r="AJ481" s="35"/>
      <c r="AK481" s="151"/>
      <c r="AL481" s="151"/>
      <c r="AM481" s="149"/>
      <c r="AN481" s="149"/>
      <c r="AO481" s="148"/>
      <c r="AP481" s="148"/>
      <c r="AQ481" s="34"/>
      <c r="AR481" s="35"/>
      <c r="AS481" s="35"/>
      <c r="AT481" s="35"/>
      <c r="AU481" s="151"/>
      <c r="AV481" s="151"/>
      <c r="AW481" s="149"/>
      <c r="AX481" s="149"/>
      <c r="AY481" s="148"/>
      <c r="AZ481" s="148"/>
      <c r="BA481" s="34"/>
      <c r="BB481" s="35"/>
      <c r="BC481" s="35"/>
      <c r="BD481" s="35"/>
      <c r="BE481" s="151"/>
      <c r="BF481" s="151"/>
      <c r="BG481" s="149"/>
      <c r="BH481" s="149"/>
      <c r="BI481" s="148"/>
      <c r="BJ481" s="148"/>
      <c r="BK481" s="34"/>
      <c r="BL481" s="35"/>
      <c r="BM481" s="35"/>
      <c r="BN481" s="35"/>
      <c r="BO481" s="151"/>
      <c r="BP481" s="151"/>
      <c r="BQ481" s="149"/>
      <c r="BR481" s="149"/>
      <c r="BS481" s="148"/>
      <c r="BT481" s="148"/>
      <c r="BU481" s="34"/>
      <c r="BV481" s="35"/>
      <c r="BW481" s="35"/>
      <c r="BX481" s="35"/>
      <c r="BY481" s="151"/>
      <c r="BZ481" s="151"/>
      <c r="CA481" s="149"/>
      <c r="CB481" s="149"/>
      <c r="CC481" s="148"/>
      <c r="CD481" s="148"/>
      <c r="CE481" s="34"/>
      <c r="CF481" s="35"/>
      <c r="CG481" s="35"/>
      <c r="CH481" s="35"/>
      <c r="CI481" s="151"/>
      <c r="CJ481" s="151"/>
      <c r="CK481" s="149"/>
      <c r="CL481" s="149"/>
      <c r="CM481" s="148"/>
      <c r="CN481" s="148"/>
      <c r="CO481" s="34"/>
      <c r="CP481" s="35"/>
      <c r="CQ481" s="35"/>
      <c r="CR481" s="35"/>
      <c r="CS481" s="151"/>
      <c r="CT481" s="151"/>
      <c r="CU481" s="149"/>
      <c r="CV481" s="149"/>
      <c r="CW481" s="148"/>
      <c r="CX481" s="148"/>
      <c r="CY481" s="34"/>
      <c r="CZ481" s="35"/>
      <c r="DA481" s="35"/>
      <c r="DB481" s="35"/>
      <c r="DC481" s="151"/>
      <c r="DD481" s="151"/>
      <c r="DE481" s="149"/>
      <c r="DF481" s="149"/>
      <c r="DG481" s="148"/>
      <c r="DH481" s="148"/>
      <c r="DI481" s="34"/>
      <c r="DJ481" s="35"/>
      <c r="DK481" s="35"/>
      <c r="DL481" s="35"/>
      <c r="DM481" s="151"/>
      <c r="DN481" s="151"/>
      <c r="DO481" s="149"/>
      <c r="DP481" s="149"/>
      <c r="DQ481" s="148"/>
      <c r="DR481" s="148"/>
      <c r="DS481" s="34"/>
      <c r="DT481" s="35"/>
      <c r="DU481" s="35"/>
      <c r="DV481" s="35"/>
      <c r="DW481" s="151"/>
      <c r="DX481" s="151"/>
      <c r="DY481" s="149"/>
      <c r="DZ481" s="149"/>
      <c r="EA481" s="148"/>
      <c r="EB481" s="148"/>
      <c r="EC481" s="34"/>
      <c r="ED481" s="35"/>
      <c r="EE481" s="35"/>
      <c r="EF481" s="35"/>
      <c r="EG481" s="151"/>
      <c r="EH481" s="151"/>
      <c r="EI481" s="149"/>
      <c r="EJ481" s="149"/>
      <c r="EK481" s="148"/>
      <c r="EL481" s="148"/>
      <c r="EM481" s="34"/>
      <c r="EN481" s="35"/>
      <c r="EO481" s="35"/>
      <c r="EP481" s="35"/>
      <c r="EQ481" s="151"/>
      <c r="ER481" s="151"/>
      <c r="ES481" s="149"/>
      <c r="ET481" s="149"/>
      <c r="EU481" s="148"/>
      <c r="EV481" s="148"/>
      <c r="EW481" s="34"/>
      <c r="EX481" s="35"/>
      <c r="EY481" s="35"/>
      <c r="EZ481" s="35"/>
      <c r="FA481" s="151"/>
      <c r="FB481" s="151"/>
      <c r="FC481" s="149"/>
      <c r="FD481" s="149"/>
      <c r="FE481" s="148"/>
      <c r="FF481" s="148"/>
      <c r="FG481" s="34"/>
      <c r="FH481" s="35"/>
      <c r="FI481" s="35"/>
      <c r="FJ481" s="35"/>
      <c r="FK481" s="151"/>
      <c r="FL481" s="151"/>
      <c r="FM481" s="149"/>
      <c r="FN481" s="149"/>
      <c r="FO481" s="148"/>
      <c r="FP481" s="148"/>
      <c r="FQ481" s="34"/>
      <c r="FR481" s="35"/>
      <c r="FS481" s="35"/>
      <c r="FT481" s="35"/>
      <c r="FU481" s="151"/>
      <c r="FV481" s="151"/>
      <c r="FW481" s="149"/>
      <c r="FX481" s="149"/>
      <c r="FY481" s="148"/>
      <c r="FZ481" s="148"/>
      <c r="GA481" s="34"/>
      <c r="GB481" s="35"/>
      <c r="GC481" s="35"/>
      <c r="GD481" s="35"/>
    </row>
    <row r="482" spans="1:186" s="12" customFormat="1" ht="11.1" customHeight="1" x14ac:dyDescent="0.2">
      <c r="A482" s="115" t="s">
        <v>28</v>
      </c>
      <c r="B482" s="116"/>
      <c r="C482" s="16">
        <f t="shared" si="226"/>
        <v>0</v>
      </c>
      <c r="D482" s="16">
        <f t="shared" si="226"/>
        <v>0</v>
      </c>
      <c r="E482" s="16">
        <f t="shared" si="226"/>
        <v>0</v>
      </c>
      <c r="F482" s="16">
        <f t="shared" si="226"/>
        <v>0</v>
      </c>
      <c r="G482" s="117"/>
      <c r="H482" s="117"/>
      <c r="I482" s="153"/>
      <c r="J482" s="156"/>
      <c r="K482" s="148"/>
      <c r="L482" s="148"/>
      <c r="M482" s="34"/>
      <c r="N482" s="35"/>
      <c r="O482" s="35"/>
      <c r="P482" s="35"/>
      <c r="Q482" s="151"/>
      <c r="R482" s="151"/>
      <c r="S482" s="149"/>
      <c r="T482" s="149"/>
      <c r="U482" s="148"/>
      <c r="V482" s="148"/>
      <c r="W482" s="34"/>
      <c r="X482" s="35"/>
      <c r="Y482" s="35"/>
      <c r="Z482" s="35"/>
      <c r="AA482" s="151"/>
      <c r="AB482" s="151"/>
      <c r="AC482" s="149"/>
      <c r="AD482" s="149"/>
      <c r="AE482" s="148"/>
      <c r="AF482" s="148"/>
      <c r="AG482" s="34"/>
      <c r="AH482" s="35"/>
      <c r="AI482" s="35"/>
      <c r="AJ482" s="35"/>
      <c r="AK482" s="151"/>
      <c r="AL482" s="151"/>
      <c r="AM482" s="149"/>
      <c r="AN482" s="149"/>
      <c r="AO482" s="148"/>
      <c r="AP482" s="148"/>
      <c r="AQ482" s="34"/>
      <c r="AR482" s="35"/>
      <c r="AS482" s="35"/>
      <c r="AT482" s="35"/>
      <c r="AU482" s="151"/>
      <c r="AV482" s="151"/>
      <c r="AW482" s="149"/>
      <c r="AX482" s="149"/>
      <c r="AY482" s="148"/>
      <c r="AZ482" s="148"/>
      <c r="BA482" s="34"/>
      <c r="BB482" s="35"/>
      <c r="BC482" s="35"/>
      <c r="BD482" s="35"/>
      <c r="BE482" s="151"/>
      <c r="BF482" s="151"/>
      <c r="BG482" s="149"/>
      <c r="BH482" s="149"/>
      <c r="BI482" s="148"/>
      <c r="BJ482" s="148"/>
      <c r="BK482" s="34"/>
      <c r="BL482" s="35"/>
      <c r="BM482" s="35"/>
      <c r="BN482" s="35"/>
      <c r="BO482" s="151"/>
      <c r="BP482" s="151"/>
      <c r="BQ482" s="149"/>
      <c r="BR482" s="149"/>
      <c r="BS482" s="148"/>
      <c r="BT482" s="148"/>
      <c r="BU482" s="34"/>
      <c r="BV482" s="35"/>
      <c r="BW482" s="35"/>
      <c r="BX482" s="35"/>
      <c r="BY482" s="151"/>
      <c r="BZ482" s="151"/>
      <c r="CA482" s="149"/>
      <c r="CB482" s="149"/>
      <c r="CC482" s="148"/>
      <c r="CD482" s="148"/>
      <c r="CE482" s="34"/>
      <c r="CF482" s="35"/>
      <c r="CG482" s="35"/>
      <c r="CH482" s="35"/>
      <c r="CI482" s="151"/>
      <c r="CJ482" s="151"/>
      <c r="CK482" s="149"/>
      <c r="CL482" s="149"/>
      <c r="CM482" s="148"/>
      <c r="CN482" s="148"/>
      <c r="CO482" s="34"/>
      <c r="CP482" s="35"/>
      <c r="CQ482" s="35"/>
      <c r="CR482" s="35"/>
      <c r="CS482" s="151"/>
      <c r="CT482" s="151"/>
      <c r="CU482" s="149"/>
      <c r="CV482" s="149"/>
      <c r="CW482" s="148"/>
      <c r="CX482" s="148"/>
      <c r="CY482" s="34"/>
      <c r="CZ482" s="35"/>
      <c r="DA482" s="35"/>
      <c r="DB482" s="35"/>
      <c r="DC482" s="151"/>
      <c r="DD482" s="151"/>
      <c r="DE482" s="149"/>
      <c r="DF482" s="149"/>
      <c r="DG482" s="148"/>
      <c r="DH482" s="148"/>
      <c r="DI482" s="34"/>
      <c r="DJ482" s="35"/>
      <c r="DK482" s="35"/>
      <c r="DL482" s="35"/>
      <c r="DM482" s="151"/>
      <c r="DN482" s="151"/>
      <c r="DO482" s="149"/>
      <c r="DP482" s="149"/>
      <c r="DQ482" s="148"/>
      <c r="DR482" s="148"/>
      <c r="DS482" s="34"/>
      <c r="DT482" s="35"/>
      <c r="DU482" s="35"/>
      <c r="DV482" s="35"/>
      <c r="DW482" s="151"/>
      <c r="DX482" s="151"/>
      <c r="DY482" s="149"/>
      <c r="DZ482" s="149"/>
      <c r="EA482" s="148"/>
      <c r="EB482" s="148"/>
      <c r="EC482" s="34"/>
      <c r="ED482" s="35"/>
      <c r="EE482" s="35"/>
      <c r="EF482" s="35"/>
      <c r="EG482" s="151"/>
      <c r="EH482" s="151"/>
      <c r="EI482" s="149"/>
      <c r="EJ482" s="149"/>
      <c r="EK482" s="148"/>
      <c r="EL482" s="148"/>
      <c r="EM482" s="34"/>
      <c r="EN482" s="35"/>
      <c r="EO482" s="35"/>
      <c r="EP482" s="35"/>
      <c r="EQ482" s="151"/>
      <c r="ER482" s="151"/>
      <c r="ES482" s="149"/>
      <c r="ET482" s="149"/>
      <c r="EU482" s="148"/>
      <c r="EV482" s="148"/>
      <c r="EW482" s="34"/>
      <c r="EX482" s="35"/>
      <c r="EY482" s="35"/>
      <c r="EZ482" s="35"/>
      <c r="FA482" s="151"/>
      <c r="FB482" s="151"/>
      <c r="FC482" s="149"/>
      <c r="FD482" s="149"/>
      <c r="FE482" s="148"/>
      <c r="FF482" s="148"/>
      <c r="FG482" s="34"/>
      <c r="FH482" s="35"/>
      <c r="FI482" s="35"/>
      <c r="FJ482" s="35"/>
      <c r="FK482" s="151"/>
      <c r="FL482" s="151"/>
      <c r="FM482" s="149"/>
      <c r="FN482" s="149"/>
      <c r="FO482" s="148"/>
      <c r="FP482" s="148"/>
      <c r="FQ482" s="34"/>
      <c r="FR482" s="35"/>
      <c r="FS482" s="35"/>
      <c r="FT482" s="35"/>
      <c r="FU482" s="151"/>
      <c r="FV482" s="151"/>
      <c r="FW482" s="149"/>
      <c r="FX482" s="149"/>
      <c r="FY482" s="148"/>
      <c r="FZ482" s="148"/>
      <c r="GA482" s="34"/>
      <c r="GB482" s="35"/>
      <c r="GC482" s="35"/>
      <c r="GD482" s="35"/>
    </row>
    <row r="483" spans="1:186" s="12" customFormat="1" ht="11.1" customHeight="1" x14ac:dyDescent="0.2">
      <c r="A483" s="133" t="s">
        <v>29</v>
      </c>
      <c r="B483" s="128"/>
      <c r="C483" s="17">
        <f t="shared" si="226"/>
        <v>0</v>
      </c>
      <c r="D483" s="17">
        <f t="shared" si="226"/>
        <v>0</v>
      </c>
      <c r="E483" s="17">
        <f t="shared" si="226"/>
        <v>0</v>
      </c>
      <c r="F483" s="17">
        <f t="shared" si="226"/>
        <v>0</v>
      </c>
      <c r="G483" s="127"/>
      <c r="H483" s="127"/>
      <c r="I483" s="154"/>
      <c r="J483" s="157"/>
      <c r="K483" s="148"/>
      <c r="L483" s="148"/>
      <c r="M483" s="34"/>
      <c r="N483" s="35"/>
      <c r="O483" s="35"/>
      <c r="P483" s="35"/>
      <c r="Q483" s="151"/>
      <c r="R483" s="151"/>
      <c r="S483" s="149"/>
      <c r="T483" s="149"/>
      <c r="U483" s="148"/>
      <c r="V483" s="148"/>
      <c r="W483" s="34"/>
      <c r="X483" s="35"/>
      <c r="Y483" s="35"/>
      <c r="Z483" s="35"/>
      <c r="AA483" s="151"/>
      <c r="AB483" s="151"/>
      <c r="AC483" s="149"/>
      <c r="AD483" s="149"/>
      <c r="AE483" s="148"/>
      <c r="AF483" s="148"/>
      <c r="AG483" s="34"/>
      <c r="AH483" s="35"/>
      <c r="AI483" s="35"/>
      <c r="AJ483" s="35"/>
      <c r="AK483" s="151"/>
      <c r="AL483" s="151"/>
      <c r="AM483" s="149"/>
      <c r="AN483" s="149"/>
      <c r="AO483" s="148"/>
      <c r="AP483" s="148"/>
      <c r="AQ483" s="34"/>
      <c r="AR483" s="35"/>
      <c r="AS483" s="35"/>
      <c r="AT483" s="35"/>
      <c r="AU483" s="151"/>
      <c r="AV483" s="151"/>
      <c r="AW483" s="149"/>
      <c r="AX483" s="149"/>
      <c r="AY483" s="148"/>
      <c r="AZ483" s="148"/>
      <c r="BA483" s="34"/>
      <c r="BB483" s="35"/>
      <c r="BC483" s="35"/>
      <c r="BD483" s="35"/>
      <c r="BE483" s="151"/>
      <c r="BF483" s="151"/>
      <c r="BG483" s="149"/>
      <c r="BH483" s="149"/>
      <c r="BI483" s="148"/>
      <c r="BJ483" s="148"/>
      <c r="BK483" s="34"/>
      <c r="BL483" s="35"/>
      <c r="BM483" s="35"/>
      <c r="BN483" s="35"/>
      <c r="BO483" s="151"/>
      <c r="BP483" s="151"/>
      <c r="BQ483" s="149"/>
      <c r="BR483" s="149"/>
      <c r="BS483" s="148"/>
      <c r="BT483" s="148"/>
      <c r="BU483" s="34"/>
      <c r="BV483" s="35"/>
      <c r="BW483" s="35"/>
      <c r="BX483" s="35"/>
      <c r="BY483" s="151"/>
      <c r="BZ483" s="151"/>
      <c r="CA483" s="149"/>
      <c r="CB483" s="149"/>
      <c r="CC483" s="148"/>
      <c r="CD483" s="148"/>
      <c r="CE483" s="34"/>
      <c r="CF483" s="35"/>
      <c r="CG483" s="35"/>
      <c r="CH483" s="35"/>
      <c r="CI483" s="151"/>
      <c r="CJ483" s="151"/>
      <c r="CK483" s="149"/>
      <c r="CL483" s="149"/>
      <c r="CM483" s="148"/>
      <c r="CN483" s="148"/>
      <c r="CO483" s="34"/>
      <c r="CP483" s="35"/>
      <c r="CQ483" s="35"/>
      <c r="CR483" s="35"/>
      <c r="CS483" s="151"/>
      <c r="CT483" s="151"/>
      <c r="CU483" s="149"/>
      <c r="CV483" s="149"/>
      <c r="CW483" s="148"/>
      <c r="CX483" s="148"/>
      <c r="CY483" s="34"/>
      <c r="CZ483" s="35"/>
      <c r="DA483" s="35"/>
      <c r="DB483" s="35"/>
      <c r="DC483" s="151"/>
      <c r="DD483" s="151"/>
      <c r="DE483" s="149"/>
      <c r="DF483" s="149"/>
      <c r="DG483" s="148"/>
      <c r="DH483" s="148"/>
      <c r="DI483" s="34"/>
      <c r="DJ483" s="35"/>
      <c r="DK483" s="35"/>
      <c r="DL483" s="35"/>
      <c r="DM483" s="151"/>
      <c r="DN483" s="151"/>
      <c r="DO483" s="149"/>
      <c r="DP483" s="149"/>
      <c r="DQ483" s="148"/>
      <c r="DR483" s="148"/>
      <c r="DS483" s="34"/>
      <c r="DT483" s="35"/>
      <c r="DU483" s="35"/>
      <c r="DV483" s="35"/>
      <c r="DW483" s="151"/>
      <c r="DX483" s="151"/>
      <c r="DY483" s="149"/>
      <c r="DZ483" s="149"/>
      <c r="EA483" s="148"/>
      <c r="EB483" s="148"/>
      <c r="EC483" s="34"/>
      <c r="ED483" s="35"/>
      <c r="EE483" s="35"/>
      <c r="EF483" s="35"/>
      <c r="EG483" s="151"/>
      <c r="EH483" s="151"/>
      <c r="EI483" s="149"/>
      <c r="EJ483" s="149"/>
      <c r="EK483" s="148"/>
      <c r="EL483" s="148"/>
      <c r="EM483" s="34"/>
      <c r="EN483" s="35"/>
      <c r="EO483" s="35"/>
      <c r="EP483" s="35"/>
      <c r="EQ483" s="151"/>
      <c r="ER483" s="151"/>
      <c r="ES483" s="149"/>
      <c r="ET483" s="149"/>
      <c r="EU483" s="148"/>
      <c r="EV483" s="148"/>
      <c r="EW483" s="34"/>
      <c r="EX483" s="35"/>
      <c r="EY483" s="35"/>
      <c r="EZ483" s="35"/>
      <c r="FA483" s="151"/>
      <c r="FB483" s="151"/>
      <c r="FC483" s="149"/>
      <c r="FD483" s="149"/>
      <c r="FE483" s="148"/>
      <c r="FF483" s="148"/>
      <c r="FG483" s="34"/>
      <c r="FH483" s="35"/>
      <c r="FI483" s="35"/>
      <c r="FJ483" s="35"/>
      <c r="FK483" s="151"/>
      <c r="FL483" s="151"/>
      <c r="FM483" s="149"/>
      <c r="FN483" s="149"/>
      <c r="FO483" s="148"/>
      <c r="FP483" s="148"/>
      <c r="FQ483" s="34"/>
      <c r="FR483" s="35"/>
      <c r="FS483" s="35"/>
      <c r="FT483" s="35"/>
      <c r="FU483" s="151"/>
      <c r="FV483" s="151"/>
      <c r="FW483" s="149"/>
      <c r="FX483" s="149"/>
      <c r="FY483" s="148"/>
      <c r="FZ483" s="148"/>
      <c r="GA483" s="34"/>
      <c r="GB483" s="35"/>
      <c r="GC483" s="35"/>
      <c r="GD483" s="35"/>
    </row>
    <row r="484" spans="1:186" s="12" customFormat="1" ht="29.25" x14ac:dyDescent="0.15">
      <c r="A484" s="7" t="s">
        <v>105</v>
      </c>
      <c r="B484" s="113" t="s">
        <v>85</v>
      </c>
      <c r="C484" s="113"/>
      <c r="D484" s="113"/>
      <c r="E484" s="113"/>
      <c r="F484" s="113"/>
      <c r="G484" s="113"/>
      <c r="H484" s="113"/>
      <c r="I484" s="113"/>
      <c r="J484" s="114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  <c r="GD484" s="11"/>
    </row>
    <row r="485" spans="1:186" s="12" customFormat="1" ht="9.75" customHeight="1" x14ac:dyDescent="0.2">
      <c r="A485" s="115" t="s">
        <v>5</v>
      </c>
      <c r="B485" s="116"/>
      <c r="C485" s="10">
        <f t="shared" ref="C485:C491" si="227">SUM(D485,E485,F485)</f>
        <v>26000</v>
      </c>
      <c r="D485" s="45">
        <f t="shared" ref="D485:E485" si="228">SUM(D486:D491)</f>
        <v>26000</v>
      </c>
      <c r="E485" s="45">
        <f t="shared" si="228"/>
        <v>0</v>
      </c>
      <c r="F485" s="45">
        <f t="shared" ref="F485" si="229">SUM(F486:F491)</f>
        <v>0</v>
      </c>
      <c r="G485" s="117" t="s">
        <v>228</v>
      </c>
      <c r="H485" s="117" t="s">
        <v>77</v>
      </c>
      <c r="I485" s="118">
        <v>43831</v>
      </c>
      <c r="J485" s="119">
        <v>44196</v>
      </c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  <c r="GD485" s="11"/>
    </row>
    <row r="486" spans="1:186" s="12" customFormat="1" ht="11.1" customHeight="1" x14ac:dyDescent="0.2">
      <c r="A486" s="115" t="s">
        <v>1</v>
      </c>
      <c r="B486" s="116"/>
      <c r="C486" s="10">
        <f t="shared" si="227"/>
        <v>0</v>
      </c>
      <c r="D486" s="10"/>
      <c r="E486" s="10"/>
      <c r="F486" s="10"/>
      <c r="G486" s="117"/>
      <c r="H486" s="117"/>
      <c r="I486" s="118"/>
      <c r="J486" s="119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  <c r="EZ486" s="11"/>
      <c r="FA486" s="11"/>
      <c r="FB486" s="11"/>
      <c r="FC486" s="11"/>
      <c r="FD486" s="11"/>
      <c r="FE486" s="11"/>
      <c r="FF486" s="11"/>
      <c r="FG486" s="11"/>
      <c r="FH486" s="11"/>
      <c r="FI486" s="11"/>
      <c r="FJ486" s="11"/>
      <c r="FK486" s="11"/>
      <c r="FL486" s="11"/>
      <c r="FM486" s="11"/>
      <c r="FN486" s="11"/>
      <c r="FO486" s="11"/>
      <c r="FP486" s="11"/>
      <c r="FQ486" s="11"/>
      <c r="FR486" s="11"/>
      <c r="FS486" s="11"/>
      <c r="FT486" s="11"/>
      <c r="FU486" s="11"/>
      <c r="FV486" s="11"/>
      <c r="FW486" s="11"/>
      <c r="FX486" s="11"/>
      <c r="FY486" s="11"/>
      <c r="FZ486" s="11"/>
      <c r="GA486" s="11"/>
      <c r="GB486" s="11"/>
      <c r="GC486" s="11"/>
      <c r="GD486" s="11"/>
    </row>
    <row r="487" spans="1:186" s="12" customFormat="1" ht="11.1" customHeight="1" x14ac:dyDescent="0.2">
      <c r="A487" s="115" t="s">
        <v>2</v>
      </c>
      <c r="B487" s="116"/>
      <c r="C487" s="10">
        <f t="shared" si="227"/>
        <v>26000</v>
      </c>
      <c r="D487" s="10">
        <f>4000+9322+12678</f>
        <v>26000</v>
      </c>
      <c r="E487" s="10"/>
      <c r="F487" s="10"/>
      <c r="G487" s="117"/>
      <c r="H487" s="117"/>
      <c r="I487" s="118"/>
      <c r="J487" s="119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  <c r="EZ487" s="11"/>
      <c r="FA487" s="11"/>
      <c r="FB487" s="11"/>
      <c r="FC487" s="11"/>
      <c r="FD487" s="11"/>
      <c r="FE487" s="11"/>
      <c r="FF487" s="11"/>
      <c r="FG487" s="11"/>
      <c r="FH487" s="11"/>
      <c r="FI487" s="11"/>
      <c r="FJ487" s="11"/>
      <c r="FK487" s="11"/>
      <c r="FL487" s="11"/>
      <c r="FM487" s="11"/>
      <c r="FN487" s="11"/>
      <c r="FO487" s="11"/>
      <c r="FP487" s="11"/>
      <c r="FQ487" s="11"/>
      <c r="FR487" s="11"/>
      <c r="FS487" s="11"/>
      <c r="FT487" s="11"/>
      <c r="FU487" s="11"/>
      <c r="FV487" s="11"/>
      <c r="FW487" s="11"/>
      <c r="FX487" s="11"/>
      <c r="FY487" s="11"/>
      <c r="FZ487" s="11"/>
      <c r="GA487" s="11"/>
      <c r="GB487" s="11"/>
      <c r="GC487" s="11"/>
      <c r="GD487" s="11"/>
    </row>
    <row r="488" spans="1:186" s="12" customFormat="1" ht="9.75" customHeight="1" x14ac:dyDescent="0.2">
      <c r="A488" s="115" t="s">
        <v>3</v>
      </c>
      <c r="B488" s="116"/>
      <c r="C488" s="10">
        <f t="shared" si="227"/>
        <v>0</v>
      </c>
      <c r="D488" s="10"/>
      <c r="E488" s="10"/>
      <c r="F488" s="10"/>
      <c r="G488" s="117"/>
      <c r="H488" s="117"/>
      <c r="I488" s="118"/>
      <c r="J488" s="119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  <c r="EZ488" s="11"/>
      <c r="FA488" s="11"/>
      <c r="FB488" s="11"/>
      <c r="FC488" s="11"/>
      <c r="FD488" s="11"/>
      <c r="FE488" s="11"/>
      <c r="FF488" s="11"/>
      <c r="FG488" s="11"/>
      <c r="FH488" s="11"/>
      <c r="FI488" s="11"/>
      <c r="FJ488" s="11"/>
      <c r="FK488" s="11"/>
      <c r="FL488" s="11"/>
      <c r="FM488" s="11"/>
      <c r="FN488" s="11"/>
      <c r="FO488" s="11"/>
      <c r="FP488" s="11"/>
      <c r="FQ488" s="11"/>
      <c r="FR488" s="11"/>
      <c r="FS488" s="11"/>
      <c r="FT488" s="11"/>
      <c r="FU488" s="11"/>
      <c r="FV488" s="11"/>
      <c r="FW488" s="11"/>
      <c r="FX488" s="11"/>
      <c r="FY488" s="11"/>
      <c r="FZ488" s="11"/>
      <c r="GA488" s="11"/>
      <c r="GB488" s="11"/>
      <c r="GC488" s="11"/>
      <c r="GD488" s="11"/>
    </row>
    <row r="489" spans="1:186" s="12" customFormat="1" ht="9.75" customHeight="1" x14ac:dyDescent="0.2">
      <c r="A489" s="115" t="s">
        <v>4</v>
      </c>
      <c r="B489" s="116"/>
      <c r="C489" s="10">
        <f t="shared" si="227"/>
        <v>0</v>
      </c>
      <c r="D489" s="10"/>
      <c r="E489" s="10"/>
      <c r="F489" s="10"/>
      <c r="G489" s="117"/>
      <c r="H489" s="117"/>
      <c r="I489" s="118"/>
      <c r="J489" s="119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  <c r="GD489" s="11"/>
    </row>
    <row r="490" spans="1:186" s="12" customFormat="1" ht="9.75" customHeight="1" x14ac:dyDescent="0.2">
      <c r="A490" s="115" t="s">
        <v>28</v>
      </c>
      <c r="B490" s="116"/>
      <c r="C490" s="10">
        <f t="shared" si="227"/>
        <v>0</v>
      </c>
      <c r="D490" s="16"/>
      <c r="E490" s="16"/>
      <c r="F490" s="16"/>
      <c r="G490" s="117"/>
      <c r="H490" s="117"/>
      <c r="I490" s="118"/>
      <c r="J490" s="119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  <c r="FG490" s="11"/>
      <c r="FH490" s="11"/>
      <c r="FI490" s="11"/>
      <c r="FJ490" s="11"/>
      <c r="FK490" s="11"/>
      <c r="FL490" s="11"/>
      <c r="FM490" s="11"/>
      <c r="FN490" s="11"/>
      <c r="FO490" s="11"/>
      <c r="FP490" s="11"/>
      <c r="FQ490" s="11"/>
      <c r="FR490" s="11"/>
      <c r="FS490" s="11"/>
      <c r="FT490" s="11"/>
      <c r="FU490" s="11"/>
      <c r="FV490" s="11"/>
      <c r="FW490" s="11"/>
      <c r="FX490" s="11"/>
      <c r="FY490" s="11"/>
      <c r="FZ490" s="11"/>
      <c r="GA490" s="11"/>
      <c r="GB490" s="11"/>
      <c r="GC490" s="11"/>
      <c r="GD490" s="11"/>
    </row>
    <row r="491" spans="1:186" s="12" customFormat="1" ht="24.75" customHeight="1" x14ac:dyDescent="0.2">
      <c r="A491" s="115" t="s">
        <v>29</v>
      </c>
      <c r="B491" s="116"/>
      <c r="C491" s="10">
        <f t="shared" si="227"/>
        <v>0</v>
      </c>
      <c r="D491" s="16"/>
      <c r="E491" s="16"/>
      <c r="F491" s="16"/>
      <c r="G491" s="127"/>
      <c r="H491" s="117"/>
      <c r="I491" s="118"/>
      <c r="J491" s="119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  <c r="GD491" s="11"/>
    </row>
    <row r="492" spans="1:186" s="12" customFormat="1" ht="29.25" x14ac:dyDescent="0.2">
      <c r="A492" s="26" t="s">
        <v>72</v>
      </c>
      <c r="B492" s="116" t="s">
        <v>129</v>
      </c>
      <c r="C492" s="116"/>
      <c r="D492" s="116"/>
      <c r="E492" s="116"/>
      <c r="F492" s="116"/>
      <c r="G492" s="69"/>
      <c r="H492" s="27" t="s">
        <v>71</v>
      </c>
      <c r="I492" s="27" t="s">
        <v>71</v>
      </c>
      <c r="J492" s="28" t="s">
        <v>195</v>
      </c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  <c r="GD492" s="11"/>
    </row>
    <row r="493" spans="1:186" s="12" customFormat="1" ht="19.5" x14ac:dyDescent="0.2">
      <c r="A493" s="19" t="s">
        <v>34</v>
      </c>
      <c r="B493" s="128" t="s">
        <v>108</v>
      </c>
      <c r="C493" s="128"/>
      <c r="D493" s="128"/>
      <c r="E493" s="128"/>
      <c r="F493" s="128"/>
      <c r="G493" s="20"/>
      <c r="H493" s="21" t="s">
        <v>71</v>
      </c>
      <c r="I493" s="72" t="s">
        <v>71</v>
      </c>
      <c r="J493" s="73" t="s">
        <v>71</v>
      </c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  <c r="GD493" s="11"/>
    </row>
    <row r="494" spans="1:186" s="9" customFormat="1" ht="19.5" x14ac:dyDescent="0.15">
      <c r="A494" s="7" t="s">
        <v>157</v>
      </c>
      <c r="B494" s="113" t="s">
        <v>169</v>
      </c>
      <c r="C494" s="113"/>
      <c r="D494" s="113"/>
      <c r="E494" s="113"/>
      <c r="F494" s="113"/>
      <c r="G494" s="113"/>
      <c r="H494" s="113"/>
      <c r="I494" s="113"/>
      <c r="J494" s="114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  <c r="FO494" s="8"/>
      <c r="FP494" s="8"/>
      <c r="FQ494" s="8"/>
      <c r="FR494" s="8"/>
      <c r="FS494" s="8"/>
      <c r="FT494" s="8"/>
      <c r="FU494" s="8"/>
      <c r="FV494" s="8"/>
      <c r="FW494" s="8"/>
      <c r="FX494" s="8"/>
      <c r="FY494" s="8"/>
      <c r="FZ494" s="8"/>
      <c r="GA494" s="8"/>
      <c r="GB494" s="8"/>
      <c r="GC494" s="8"/>
      <c r="GD494" s="8"/>
    </row>
    <row r="495" spans="1:186" s="12" customFormat="1" ht="9.75" x14ac:dyDescent="0.2">
      <c r="A495" s="115" t="s">
        <v>5</v>
      </c>
      <c r="B495" s="116"/>
      <c r="C495" s="10">
        <f t="shared" ref="C495:C501" si="230">SUM(D495,E495,F495)</f>
        <v>12000</v>
      </c>
      <c r="D495" s="10">
        <f t="shared" ref="D495:F501" si="231">SUM(,,D503)</f>
        <v>12000</v>
      </c>
      <c r="E495" s="10">
        <f t="shared" si="231"/>
        <v>0</v>
      </c>
      <c r="F495" s="10">
        <f t="shared" si="231"/>
        <v>0</v>
      </c>
      <c r="G495" s="117"/>
      <c r="H495" s="177"/>
      <c r="I495" s="118">
        <v>43831</v>
      </c>
      <c r="J495" s="119">
        <v>44926</v>
      </c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  <c r="EZ495" s="11"/>
      <c r="FA495" s="11"/>
      <c r="FB495" s="11"/>
      <c r="FC495" s="11"/>
      <c r="FD495" s="11"/>
      <c r="FE495" s="11"/>
      <c r="FF495" s="11"/>
      <c r="FG495" s="11"/>
      <c r="FH495" s="11"/>
      <c r="FI495" s="11"/>
      <c r="FJ495" s="11"/>
      <c r="FK495" s="11"/>
      <c r="FL495" s="11"/>
      <c r="FM495" s="11"/>
      <c r="FN495" s="11"/>
      <c r="FO495" s="11"/>
      <c r="FP495" s="11"/>
      <c r="FQ495" s="11"/>
      <c r="FR495" s="11"/>
      <c r="FS495" s="11"/>
      <c r="FT495" s="11"/>
      <c r="FU495" s="11"/>
      <c r="FV495" s="11"/>
      <c r="FW495" s="11"/>
      <c r="FX495" s="11"/>
      <c r="FY495" s="11"/>
      <c r="FZ495" s="11"/>
      <c r="GA495" s="11"/>
      <c r="GB495" s="11"/>
      <c r="GC495" s="11"/>
      <c r="GD495" s="11"/>
    </row>
    <row r="496" spans="1:186" s="12" customFormat="1" ht="11.1" customHeight="1" x14ac:dyDescent="0.2">
      <c r="A496" s="115" t="s">
        <v>1</v>
      </c>
      <c r="B496" s="116"/>
      <c r="C496" s="10">
        <f t="shared" si="230"/>
        <v>0</v>
      </c>
      <c r="D496" s="16">
        <f t="shared" si="231"/>
        <v>0</v>
      </c>
      <c r="E496" s="16">
        <f t="shared" si="231"/>
        <v>0</v>
      </c>
      <c r="F496" s="16">
        <f t="shared" si="231"/>
        <v>0</v>
      </c>
      <c r="G496" s="117"/>
      <c r="H496" s="178"/>
      <c r="I496" s="118"/>
      <c r="J496" s="119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  <c r="EZ496" s="11"/>
      <c r="FA496" s="11"/>
      <c r="FB496" s="11"/>
      <c r="FC496" s="11"/>
      <c r="FD496" s="11"/>
      <c r="FE496" s="11"/>
      <c r="FF496" s="11"/>
      <c r="FG496" s="11"/>
      <c r="FH496" s="11"/>
      <c r="FI496" s="11"/>
      <c r="FJ496" s="11"/>
      <c r="FK496" s="11"/>
      <c r="FL496" s="11"/>
      <c r="FM496" s="11"/>
      <c r="FN496" s="11"/>
      <c r="FO496" s="11"/>
      <c r="FP496" s="11"/>
      <c r="FQ496" s="11"/>
      <c r="FR496" s="11"/>
      <c r="FS496" s="11"/>
      <c r="FT496" s="11"/>
      <c r="FU496" s="11"/>
      <c r="FV496" s="11"/>
      <c r="FW496" s="11"/>
      <c r="FX496" s="11"/>
      <c r="FY496" s="11"/>
      <c r="FZ496" s="11"/>
      <c r="GA496" s="11"/>
      <c r="GB496" s="11"/>
      <c r="GC496" s="11"/>
      <c r="GD496" s="11"/>
    </row>
    <row r="497" spans="1:186" s="12" customFormat="1" ht="11.1" customHeight="1" x14ac:dyDescent="0.2">
      <c r="A497" s="115" t="s">
        <v>2</v>
      </c>
      <c r="B497" s="116"/>
      <c r="C497" s="10">
        <f t="shared" si="230"/>
        <v>12000</v>
      </c>
      <c r="D497" s="16">
        <f t="shared" si="231"/>
        <v>12000</v>
      </c>
      <c r="E497" s="16">
        <f t="shared" si="231"/>
        <v>0</v>
      </c>
      <c r="F497" s="16">
        <f t="shared" si="231"/>
        <v>0</v>
      </c>
      <c r="G497" s="117"/>
      <c r="H497" s="178"/>
      <c r="I497" s="118"/>
      <c r="J497" s="119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  <c r="FG497" s="11"/>
      <c r="FH497" s="11"/>
      <c r="FI497" s="11"/>
      <c r="FJ497" s="11"/>
      <c r="FK497" s="11"/>
      <c r="FL497" s="11"/>
      <c r="FM497" s="11"/>
      <c r="FN497" s="11"/>
      <c r="FO497" s="11"/>
      <c r="FP497" s="11"/>
      <c r="FQ497" s="11"/>
      <c r="FR497" s="11"/>
      <c r="FS497" s="11"/>
      <c r="FT497" s="11"/>
      <c r="FU497" s="11"/>
      <c r="FV497" s="11"/>
      <c r="FW497" s="11"/>
      <c r="FX497" s="11"/>
      <c r="FY497" s="11"/>
      <c r="FZ497" s="11"/>
      <c r="GA497" s="11"/>
      <c r="GB497" s="11"/>
      <c r="GC497" s="11"/>
      <c r="GD497" s="11"/>
    </row>
    <row r="498" spans="1:186" s="12" customFormat="1" ht="11.1" customHeight="1" x14ac:dyDescent="0.2">
      <c r="A498" s="115" t="s">
        <v>3</v>
      </c>
      <c r="B498" s="116"/>
      <c r="C498" s="10">
        <f t="shared" si="230"/>
        <v>0</v>
      </c>
      <c r="D498" s="16">
        <f t="shared" si="231"/>
        <v>0</v>
      </c>
      <c r="E498" s="16">
        <f t="shared" si="231"/>
        <v>0</v>
      </c>
      <c r="F498" s="16">
        <f t="shared" si="231"/>
        <v>0</v>
      </c>
      <c r="G498" s="117"/>
      <c r="H498" s="178"/>
      <c r="I498" s="118"/>
      <c r="J498" s="119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  <c r="FG498" s="11"/>
      <c r="FH498" s="11"/>
      <c r="FI498" s="11"/>
      <c r="FJ498" s="11"/>
      <c r="FK498" s="11"/>
      <c r="FL498" s="11"/>
      <c r="FM498" s="11"/>
      <c r="FN498" s="11"/>
      <c r="FO498" s="11"/>
      <c r="FP498" s="11"/>
      <c r="FQ498" s="11"/>
      <c r="FR498" s="11"/>
      <c r="FS498" s="11"/>
      <c r="FT498" s="11"/>
      <c r="FU498" s="11"/>
      <c r="FV498" s="11"/>
      <c r="FW498" s="11"/>
      <c r="FX498" s="11"/>
      <c r="FY498" s="11"/>
      <c r="FZ498" s="11"/>
      <c r="GA498" s="11"/>
      <c r="GB498" s="11"/>
      <c r="GC498" s="11"/>
      <c r="GD498" s="11"/>
    </row>
    <row r="499" spans="1:186" s="12" customFormat="1" ht="11.1" customHeight="1" x14ac:dyDescent="0.2">
      <c r="A499" s="115" t="s">
        <v>4</v>
      </c>
      <c r="B499" s="116"/>
      <c r="C499" s="10">
        <f t="shared" si="230"/>
        <v>0</v>
      </c>
      <c r="D499" s="16">
        <f t="shared" si="231"/>
        <v>0</v>
      </c>
      <c r="E499" s="16">
        <f t="shared" si="231"/>
        <v>0</v>
      </c>
      <c r="F499" s="16">
        <f t="shared" si="231"/>
        <v>0</v>
      </c>
      <c r="G499" s="117"/>
      <c r="H499" s="178"/>
      <c r="I499" s="118"/>
      <c r="J499" s="119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  <c r="FG499" s="11"/>
      <c r="FH499" s="11"/>
      <c r="FI499" s="11"/>
      <c r="FJ499" s="11"/>
      <c r="FK499" s="11"/>
      <c r="FL499" s="11"/>
      <c r="FM499" s="11"/>
      <c r="FN499" s="11"/>
      <c r="FO499" s="11"/>
      <c r="FP499" s="11"/>
      <c r="FQ499" s="11"/>
      <c r="FR499" s="11"/>
      <c r="FS499" s="11"/>
      <c r="FT499" s="11"/>
      <c r="FU499" s="11"/>
      <c r="FV499" s="11"/>
      <c r="FW499" s="11"/>
      <c r="FX499" s="11"/>
      <c r="FY499" s="11"/>
      <c r="FZ499" s="11"/>
      <c r="GA499" s="11"/>
      <c r="GB499" s="11"/>
      <c r="GC499" s="11"/>
      <c r="GD499" s="11"/>
    </row>
    <row r="500" spans="1:186" s="12" customFormat="1" ht="11.1" customHeight="1" x14ac:dyDescent="0.2">
      <c r="A500" s="115" t="s">
        <v>28</v>
      </c>
      <c r="B500" s="116"/>
      <c r="C500" s="10">
        <f t="shared" si="230"/>
        <v>0</v>
      </c>
      <c r="D500" s="16">
        <f t="shared" si="231"/>
        <v>0</v>
      </c>
      <c r="E500" s="16">
        <f t="shared" si="231"/>
        <v>0</v>
      </c>
      <c r="F500" s="16">
        <f t="shared" si="231"/>
        <v>0</v>
      </c>
      <c r="G500" s="117"/>
      <c r="H500" s="178"/>
      <c r="I500" s="118"/>
      <c r="J500" s="119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  <c r="EZ500" s="11"/>
      <c r="FA500" s="11"/>
      <c r="FB500" s="11"/>
      <c r="FC500" s="11"/>
      <c r="FD500" s="11"/>
      <c r="FE500" s="11"/>
      <c r="FF500" s="11"/>
      <c r="FG500" s="11"/>
      <c r="FH500" s="11"/>
      <c r="FI500" s="11"/>
      <c r="FJ500" s="11"/>
      <c r="FK500" s="11"/>
      <c r="FL500" s="11"/>
      <c r="FM500" s="11"/>
      <c r="FN500" s="11"/>
      <c r="FO500" s="11"/>
      <c r="FP500" s="11"/>
      <c r="FQ500" s="11"/>
      <c r="FR500" s="11"/>
      <c r="FS500" s="11"/>
      <c r="FT500" s="11"/>
      <c r="FU500" s="11"/>
      <c r="FV500" s="11"/>
      <c r="FW500" s="11"/>
      <c r="FX500" s="11"/>
      <c r="FY500" s="11"/>
      <c r="FZ500" s="11"/>
      <c r="GA500" s="11"/>
      <c r="GB500" s="11"/>
      <c r="GC500" s="11"/>
      <c r="GD500" s="11"/>
    </row>
    <row r="501" spans="1:186" s="12" customFormat="1" ht="9.75" x14ac:dyDescent="0.2">
      <c r="A501" s="115" t="s">
        <v>29</v>
      </c>
      <c r="B501" s="116"/>
      <c r="C501" s="10">
        <f t="shared" si="230"/>
        <v>0</v>
      </c>
      <c r="D501" s="16">
        <f t="shared" si="231"/>
        <v>0</v>
      </c>
      <c r="E501" s="16">
        <f t="shared" si="231"/>
        <v>0</v>
      </c>
      <c r="F501" s="16">
        <f t="shared" si="231"/>
        <v>0</v>
      </c>
      <c r="G501" s="117"/>
      <c r="H501" s="182"/>
      <c r="I501" s="118"/>
      <c r="J501" s="119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  <c r="EZ501" s="11"/>
      <c r="FA501" s="11"/>
      <c r="FB501" s="11"/>
      <c r="FC501" s="11"/>
      <c r="FD501" s="11"/>
      <c r="FE501" s="11"/>
      <c r="FF501" s="11"/>
      <c r="FG501" s="11"/>
      <c r="FH501" s="11"/>
      <c r="FI501" s="11"/>
      <c r="FJ501" s="11"/>
      <c r="FK501" s="11"/>
      <c r="FL501" s="11"/>
      <c r="FM501" s="11"/>
      <c r="FN501" s="11"/>
      <c r="FO501" s="11"/>
      <c r="FP501" s="11"/>
      <c r="FQ501" s="11"/>
      <c r="FR501" s="11"/>
      <c r="FS501" s="11"/>
      <c r="FT501" s="11"/>
      <c r="FU501" s="11"/>
      <c r="FV501" s="11"/>
      <c r="FW501" s="11"/>
      <c r="FX501" s="11"/>
      <c r="FY501" s="11"/>
      <c r="FZ501" s="11"/>
      <c r="GA501" s="11"/>
      <c r="GB501" s="11"/>
      <c r="GC501" s="11"/>
      <c r="GD501" s="11"/>
    </row>
    <row r="502" spans="1:186" s="12" customFormat="1" ht="19.5" x14ac:dyDescent="0.15">
      <c r="A502" s="74" t="s">
        <v>158</v>
      </c>
      <c r="B502" s="134" t="s">
        <v>201</v>
      </c>
      <c r="C502" s="135"/>
      <c r="D502" s="135"/>
      <c r="E502" s="135"/>
      <c r="F502" s="135"/>
      <c r="G502" s="135"/>
      <c r="H502" s="135"/>
      <c r="I502" s="135"/>
      <c r="J502" s="136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  <c r="EZ502" s="11"/>
      <c r="FA502" s="11"/>
      <c r="FB502" s="11"/>
      <c r="FC502" s="11"/>
      <c r="FD502" s="11"/>
      <c r="FE502" s="11"/>
      <c r="FF502" s="11"/>
      <c r="FG502" s="11"/>
      <c r="FH502" s="11"/>
      <c r="FI502" s="11"/>
      <c r="FJ502" s="11"/>
      <c r="FK502" s="11"/>
      <c r="FL502" s="11"/>
      <c r="FM502" s="11"/>
      <c r="FN502" s="11"/>
      <c r="FO502" s="11"/>
      <c r="FP502" s="11"/>
      <c r="FQ502" s="11"/>
      <c r="FR502" s="11"/>
      <c r="FS502" s="11"/>
      <c r="FT502" s="11"/>
      <c r="FU502" s="11"/>
      <c r="FV502" s="11"/>
      <c r="FW502" s="11"/>
      <c r="FX502" s="11"/>
      <c r="FY502" s="11"/>
      <c r="FZ502" s="11"/>
      <c r="GA502" s="11"/>
      <c r="GB502" s="11"/>
      <c r="GC502" s="11"/>
      <c r="GD502" s="11"/>
    </row>
    <row r="503" spans="1:186" s="12" customFormat="1" ht="9.75" customHeight="1" x14ac:dyDescent="0.2">
      <c r="A503" s="115" t="s">
        <v>5</v>
      </c>
      <c r="B503" s="116"/>
      <c r="C503" s="10">
        <f t="shared" ref="C503:C509" si="232">SUM(D503,E503,F503)</f>
        <v>12000</v>
      </c>
      <c r="D503" s="45">
        <f t="shared" ref="D503" si="233">SUM(D504:D509)</f>
        <v>12000</v>
      </c>
      <c r="E503" s="45">
        <f t="shared" ref="E503:F503" si="234">SUM(E504:E509)</f>
        <v>0</v>
      </c>
      <c r="F503" s="45">
        <f t="shared" si="234"/>
        <v>0</v>
      </c>
      <c r="G503" s="117" t="s">
        <v>228</v>
      </c>
      <c r="H503" s="117" t="s">
        <v>180</v>
      </c>
      <c r="I503" s="152">
        <v>43831</v>
      </c>
      <c r="J503" s="155">
        <v>44196</v>
      </c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  <c r="EZ503" s="11"/>
      <c r="FA503" s="11"/>
      <c r="FB503" s="11"/>
      <c r="FC503" s="11"/>
      <c r="FD503" s="11"/>
      <c r="FE503" s="11"/>
      <c r="FF503" s="11"/>
      <c r="FG503" s="11"/>
      <c r="FH503" s="11"/>
      <c r="FI503" s="11"/>
      <c r="FJ503" s="11"/>
      <c r="FK503" s="11"/>
      <c r="FL503" s="11"/>
      <c r="FM503" s="11"/>
      <c r="FN503" s="11"/>
      <c r="FO503" s="11"/>
      <c r="FP503" s="11"/>
      <c r="FQ503" s="11"/>
      <c r="FR503" s="11"/>
      <c r="FS503" s="11"/>
      <c r="FT503" s="11"/>
      <c r="FU503" s="11"/>
      <c r="FV503" s="11"/>
      <c r="FW503" s="11"/>
      <c r="FX503" s="11"/>
      <c r="FY503" s="11"/>
      <c r="FZ503" s="11"/>
      <c r="GA503" s="11"/>
      <c r="GB503" s="11"/>
      <c r="GC503" s="11"/>
      <c r="GD503" s="11"/>
    </row>
    <row r="504" spans="1:186" s="12" customFormat="1" ht="11.1" customHeight="1" x14ac:dyDescent="0.2">
      <c r="A504" s="115" t="s">
        <v>1</v>
      </c>
      <c r="B504" s="116"/>
      <c r="C504" s="10">
        <f t="shared" si="232"/>
        <v>0</v>
      </c>
      <c r="D504" s="10"/>
      <c r="E504" s="10"/>
      <c r="F504" s="10"/>
      <c r="G504" s="117"/>
      <c r="H504" s="117"/>
      <c r="I504" s="153"/>
      <c r="J504" s="156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  <c r="EZ504" s="11"/>
      <c r="FA504" s="11"/>
      <c r="FB504" s="11"/>
      <c r="FC504" s="11"/>
      <c r="FD504" s="11"/>
      <c r="FE504" s="11"/>
      <c r="FF504" s="11"/>
      <c r="FG504" s="11"/>
      <c r="FH504" s="11"/>
      <c r="FI504" s="11"/>
      <c r="FJ504" s="11"/>
      <c r="FK504" s="11"/>
      <c r="FL504" s="11"/>
      <c r="FM504" s="11"/>
      <c r="FN504" s="11"/>
      <c r="FO504" s="11"/>
      <c r="FP504" s="11"/>
      <c r="FQ504" s="11"/>
      <c r="FR504" s="11"/>
      <c r="FS504" s="11"/>
      <c r="FT504" s="11"/>
      <c r="FU504" s="11"/>
      <c r="FV504" s="11"/>
      <c r="FW504" s="11"/>
      <c r="FX504" s="11"/>
      <c r="FY504" s="11"/>
      <c r="FZ504" s="11"/>
      <c r="GA504" s="11"/>
      <c r="GB504" s="11"/>
      <c r="GC504" s="11"/>
      <c r="GD504" s="11"/>
    </row>
    <row r="505" spans="1:186" s="12" customFormat="1" ht="11.1" customHeight="1" x14ac:dyDescent="0.2">
      <c r="A505" s="115" t="s">
        <v>2</v>
      </c>
      <c r="B505" s="116"/>
      <c r="C505" s="10">
        <f t="shared" si="232"/>
        <v>12000</v>
      </c>
      <c r="D505" s="10">
        <f>12000</f>
        <v>12000</v>
      </c>
      <c r="E505" s="10"/>
      <c r="F505" s="10"/>
      <c r="G505" s="117"/>
      <c r="H505" s="117"/>
      <c r="I505" s="153"/>
      <c r="J505" s="156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  <c r="EZ505" s="11"/>
      <c r="FA505" s="11"/>
      <c r="FB505" s="11"/>
      <c r="FC505" s="11"/>
      <c r="FD505" s="11"/>
      <c r="FE505" s="11"/>
      <c r="FF505" s="11"/>
      <c r="FG505" s="11"/>
      <c r="FH505" s="11"/>
      <c r="FI505" s="11"/>
      <c r="FJ505" s="11"/>
      <c r="FK505" s="11"/>
      <c r="FL505" s="11"/>
      <c r="FM505" s="11"/>
      <c r="FN505" s="11"/>
      <c r="FO505" s="11"/>
      <c r="FP505" s="11"/>
      <c r="FQ505" s="11"/>
      <c r="FR505" s="11"/>
      <c r="FS505" s="11"/>
      <c r="FT505" s="11"/>
      <c r="FU505" s="11"/>
      <c r="FV505" s="11"/>
      <c r="FW505" s="11"/>
      <c r="FX505" s="11"/>
      <c r="FY505" s="11"/>
      <c r="FZ505" s="11"/>
      <c r="GA505" s="11"/>
      <c r="GB505" s="11"/>
      <c r="GC505" s="11"/>
      <c r="GD505" s="11"/>
    </row>
    <row r="506" spans="1:186" s="12" customFormat="1" ht="11.1" customHeight="1" x14ac:dyDescent="0.2">
      <c r="A506" s="115" t="s">
        <v>3</v>
      </c>
      <c r="B506" s="116"/>
      <c r="C506" s="10">
        <f t="shared" si="232"/>
        <v>0</v>
      </c>
      <c r="D506" s="10"/>
      <c r="E506" s="10"/>
      <c r="F506" s="10"/>
      <c r="G506" s="117"/>
      <c r="H506" s="117"/>
      <c r="I506" s="153"/>
      <c r="J506" s="156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  <c r="EZ506" s="11"/>
      <c r="FA506" s="11"/>
      <c r="FB506" s="11"/>
      <c r="FC506" s="11"/>
      <c r="FD506" s="11"/>
      <c r="FE506" s="11"/>
      <c r="FF506" s="11"/>
      <c r="FG506" s="11"/>
      <c r="FH506" s="11"/>
      <c r="FI506" s="11"/>
      <c r="FJ506" s="11"/>
      <c r="FK506" s="11"/>
      <c r="FL506" s="11"/>
      <c r="FM506" s="11"/>
      <c r="FN506" s="11"/>
      <c r="FO506" s="11"/>
      <c r="FP506" s="11"/>
      <c r="FQ506" s="11"/>
      <c r="FR506" s="11"/>
      <c r="FS506" s="11"/>
      <c r="FT506" s="11"/>
      <c r="FU506" s="11"/>
      <c r="FV506" s="11"/>
      <c r="FW506" s="11"/>
      <c r="FX506" s="11"/>
      <c r="FY506" s="11"/>
      <c r="FZ506" s="11"/>
      <c r="GA506" s="11"/>
      <c r="GB506" s="11"/>
      <c r="GC506" s="11"/>
      <c r="GD506" s="11"/>
    </row>
    <row r="507" spans="1:186" s="12" customFormat="1" ht="11.1" customHeight="1" x14ac:dyDescent="0.2">
      <c r="A507" s="115" t="s">
        <v>4</v>
      </c>
      <c r="B507" s="116"/>
      <c r="C507" s="10">
        <f t="shared" si="232"/>
        <v>0</v>
      </c>
      <c r="D507" s="10"/>
      <c r="E507" s="10"/>
      <c r="F507" s="10"/>
      <c r="G507" s="117"/>
      <c r="H507" s="117"/>
      <c r="I507" s="153"/>
      <c r="J507" s="156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  <c r="EZ507" s="11"/>
      <c r="FA507" s="11"/>
      <c r="FB507" s="11"/>
      <c r="FC507" s="11"/>
      <c r="FD507" s="11"/>
      <c r="FE507" s="11"/>
      <c r="FF507" s="11"/>
      <c r="FG507" s="11"/>
      <c r="FH507" s="11"/>
      <c r="FI507" s="11"/>
      <c r="FJ507" s="11"/>
      <c r="FK507" s="11"/>
      <c r="FL507" s="11"/>
      <c r="FM507" s="11"/>
      <c r="FN507" s="11"/>
      <c r="FO507" s="11"/>
      <c r="FP507" s="11"/>
      <c r="FQ507" s="11"/>
      <c r="FR507" s="11"/>
      <c r="FS507" s="11"/>
      <c r="FT507" s="11"/>
      <c r="FU507" s="11"/>
      <c r="FV507" s="11"/>
      <c r="FW507" s="11"/>
      <c r="FX507" s="11"/>
      <c r="FY507" s="11"/>
      <c r="FZ507" s="11"/>
      <c r="GA507" s="11"/>
      <c r="GB507" s="11"/>
      <c r="GC507" s="11"/>
      <c r="GD507" s="11"/>
    </row>
    <row r="508" spans="1:186" s="12" customFormat="1" ht="11.1" customHeight="1" x14ac:dyDescent="0.2">
      <c r="A508" s="115" t="s">
        <v>28</v>
      </c>
      <c r="B508" s="116"/>
      <c r="C508" s="10">
        <f t="shared" si="232"/>
        <v>0</v>
      </c>
      <c r="D508" s="16"/>
      <c r="E508" s="16"/>
      <c r="F508" s="16"/>
      <c r="G508" s="117"/>
      <c r="H508" s="117"/>
      <c r="I508" s="153"/>
      <c r="J508" s="156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  <c r="EZ508" s="11"/>
      <c r="FA508" s="11"/>
      <c r="FB508" s="11"/>
      <c r="FC508" s="11"/>
      <c r="FD508" s="11"/>
      <c r="FE508" s="11"/>
      <c r="FF508" s="11"/>
      <c r="FG508" s="11"/>
      <c r="FH508" s="11"/>
      <c r="FI508" s="11"/>
      <c r="FJ508" s="11"/>
      <c r="FK508" s="11"/>
      <c r="FL508" s="11"/>
      <c r="FM508" s="11"/>
      <c r="FN508" s="11"/>
      <c r="FO508" s="11"/>
      <c r="FP508" s="11"/>
      <c r="FQ508" s="11"/>
      <c r="FR508" s="11"/>
      <c r="FS508" s="11"/>
      <c r="FT508" s="11"/>
      <c r="FU508" s="11"/>
      <c r="FV508" s="11"/>
      <c r="FW508" s="11"/>
      <c r="FX508" s="11"/>
      <c r="FY508" s="11"/>
      <c r="FZ508" s="11"/>
      <c r="GA508" s="11"/>
      <c r="GB508" s="11"/>
      <c r="GC508" s="11"/>
      <c r="GD508" s="11"/>
    </row>
    <row r="509" spans="1:186" s="12" customFormat="1" ht="26.25" customHeight="1" x14ac:dyDescent="0.2">
      <c r="A509" s="115" t="s">
        <v>29</v>
      </c>
      <c r="B509" s="116"/>
      <c r="C509" s="10">
        <f t="shared" si="232"/>
        <v>0</v>
      </c>
      <c r="D509" s="16"/>
      <c r="E509" s="16"/>
      <c r="F509" s="16"/>
      <c r="G509" s="127"/>
      <c r="H509" s="117"/>
      <c r="I509" s="159"/>
      <c r="J509" s="158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  <c r="EW509" s="11"/>
      <c r="EX509" s="11"/>
      <c r="EY509" s="11"/>
      <c r="EZ509" s="11"/>
      <c r="FA509" s="11"/>
      <c r="FB509" s="11"/>
      <c r="FC509" s="11"/>
      <c r="FD509" s="11"/>
      <c r="FE509" s="11"/>
      <c r="FF509" s="11"/>
      <c r="FG509" s="11"/>
      <c r="FH509" s="11"/>
      <c r="FI509" s="11"/>
      <c r="FJ509" s="11"/>
      <c r="FK509" s="11"/>
      <c r="FL509" s="11"/>
      <c r="FM509" s="11"/>
      <c r="FN509" s="11"/>
      <c r="FO509" s="11"/>
      <c r="FP509" s="11"/>
      <c r="FQ509" s="11"/>
      <c r="FR509" s="11"/>
      <c r="FS509" s="11"/>
      <c r="FT509" s="11"/>
      <c r="FU509" s="11"/>
      <c r="FV509" s="11"/>
      <c r="FW509" s="11"/>
      <c r="FX509" s="11"/>
      <c r="FY509" s="11"/>
      <c r="FZ509" s="11"/>
      <c r="GA509" s="11"/>
      <c r="GB509" s="11"/>
      <c r="GC509" s="11"/>
      <c r="GD509" s="11"/>
    </row>
    <row r="510" spans="1:186" s="12" customFormat="1" ht="19.5" x14ac:dyDescent="0.2">
      <c r="A510" s="19" t="s">
        <v>34</v>
      </c>
      <c r="B510" s="128" t="s">
        <v>108</v>
      </c>
      <c r="C510" s="128"/>
      <c r="D510" s="128"/>
      <c r="E510" s="128"/>
      <c r="F510" s="128"/>
      <c r="G510" s="20"/>
      <c r="H510" s="21" t="s">
        <v>71</v>
      </c>
      <c r="I510" s="72" t="s">
        <v>71</v>
      </c>
      <c r="J510" s="73" t="s">
        <v>71</v>
      </c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  <c r="EW510" s="11"/>
      <c r="EX510" s="11"/>
      <c r="EY510" s="11"/>
      <c r="EZ510" s="11"/>
      <c r="FA510" s="11"/>
      <c r="FB510" s="11"/>
      <c r="FC510" s="11"/>
      <c r="FD510" s="11"/>
      <c r="FE510" s="11"/>
      <c r="FF510" s="11"/>
      <c r="FG510" s="11"/>
      <c r="FH510" s="11"/>
      <c r="FI510" s="11"/>
      <c r="FJ510" s="11"/>
      <c r="FK510" s="11"/>
      <c r="FL510" s="11"/>
      <c r="FM510" s="11"/>
      <c r="FN510" s="11"/>
      <c r="FO510" s="11"/>
      <c r="FP510" s="11"/>
      <c r="FQ510" s="11"/>
      <c r="FR510" s="11"/>
      <c r="FS510" s="11"/>
      <c r="FT510" s="11"/>
      <c r="FU510" s="11"/>
      <c r="FV510" s="11"/>
      <c r="FW510" s="11"/>
      <c r="FX510" s="11"/>
      <c r="FY510" s="11"/>
      <c r="FZ510" s="11"/>
      <c r="GA510" s="11"/>
      <c r="GB510" s="11"/>
      <c r="GC510" s="11"/>
      <c r="GD510" s="11"/>
    </row>
    <row r="511" spans="1:186" s="51" customFormat="1" ht="15.75" x14ac:dyDescent="0.2">
      <c r="A511" s="46"/>
      <c r="B511" s="47"/>
      <c r="C511" s="47"/>
      <c r="D511" s="47"/>
      <c r="E511" s="47"/>
      <c r="F511" s="47"/>
      <c r="G511" s="47"/>
      <c r="H511" s="48"/>
      <c r="I511" s="49"/>
      <c r="J511" s="50" t="s">
        <v>223</v>
      </c>
    </row>
    <row r="512" spans="1:186" ht="22.5" hidden="1" x14ac:dyDescent="0.2">
      <c r="B512" s="85" t="s">
        <v>117</v>
      </c>
      <c r="C512" s="86">
        <f t="shared" ref="C512" si="235">SUM(C513:C524)</f>
        <v>465913.17790999997</v>
      </c>
      <c r="D512" s="86">
        <f t="shared" ref="D512:F512" si="236">SUM(D513:D524)</f>
        <v>228966.26</v>
      </c>
      <c r="E512" s="86">
        <f t="shared" si="236"/>
        <v>128662.42184</v>
      </c>
      <c r="F512" s="87">
        <f t="shared" si="236"/>
        <v>108284.49606999999</v>
      </c>
      <c r="G512" s="5"/>
    </row>
    <row r="513" spans="1:7" hidden="1" x14ac:dyDescent="0.2">
      <c r="A513" s="44">
        <v>820</v>
      </c>
      <c r="B513" s="64" t="s">
        <v>118</v>
      </c>
      <c r="C513" s="43">
        <f>SUM(C33,C49,C58,C67,C76,C84,C92,C100,C108,C117,C134,C150,C167,C233,C242,C258,C274,C283,C292,C308,C317,C333,C343,C351,C392,C410,C435,C451,C460,C469,C486,C504)</f>
        <v>9337.5</v>
      </c>
      <c r="D513" s="43">
        <f t="shared" ref="D513:F513" si="237">SUM(D33,D49,D58,D67,D76,D84,D92,D100,D108,D117,D134,D150,D167,D233,D242,D258,D274,D283,D292,D308,D317,D333,D343,D351,D392,D410,D435,D451,D460,D469,D486,D504)</f>
        <v>9337.5</v>
      </c>
      <c r="E513" s="43">
        <f t="shared" si="237"/>
        <v>0</v>
      </c>
      <c r="F513" s="52">
        <f t="shared" si="237"/>
        <v>0</v>
      </c>
      <c r="G513" s="5"/>
    </row>
    <row r="514" spans="1:7" hidden="1" x14ac:dyDescent="0.2">
      <c r="A514" s="44">
        <v>820</v>
      </c>
      <c r="B514" s="64" t="s">
        <v>120</v>
      </c>
      <c r="C514" s="43">
        <f>SUM(C34,C50,C59,C68,C77,C85,C93,C101,C109,C118,C135,C151,C168,C234,C243,C251,C259,C275,C284,C293,C309,C318,C334,C344,C352,C393,C411,C436,C452,C461,C470,C487,C505)</f>
        <v>355504.33999999997</v>
      </c>
      <c r="D514" s="43">
        <f t="shared" ref="D514:F514" si="238">SUM(D34,D50,D59,D68,D77,D85,D93,D101,D109,D118,D135,D151,D168,D234,D243,D251,D259,D275,D284,D293,D309,D318,D334,D344,D352,D393,D411,D436,D452,D461,D470,D487,D505)</f>
        <v>163847.76</v>
      </c>
      <c r="E514" s="43">
        <f t="shared" si="238"/>
        <v>97661.69</v>
      </c>
      <c r="F514" s="52">
        <f t="shared" si="238"/>
        <v>93994.89</v>
      </c>
      <c r="G514" s="5"/>
    </row>
    <row r="515" spans="1:7" hidden="1" x14ac:dyDescent="0.2">
      <c r="A515" s="44">
        <v>858858</v>
      </c>
      <c r="B515" s="64" t="s">
        <v>160</v>
      </c>
      <c r="C515" s="43">
        <f>SUM(C127,C177)</f>
        <v>3000</v>
      </c>
      <c r="D515" s="43">
        <f t="shared" ref="D515:F515" si="239">SUM(D127,D177)</f>
        <v>1000</v>
      </c>
      <c r="E515" s="43">
        <f t="shared" si="239"/>
        <v>1000</v>
      </c>
      <c r="F515" s="52">
        <f t="shared" si="239"/>
        <v>1000</v>
      </c>
      <c r="G515" s="5"/>
    </row>
    <row r="516" spans="1:7" hidden="1" x14ac:dyDescent="0.2">
      <c r="A516" s="44">
        <v>804</v>
      </c>
      <c r="B516" s="64" t="s">
        <v>86</v>
      </c>
      <c r="C516" s="43">
        <f>SUM(C209)</f>
        <v>3614</v>
      </c>
      <c r="D516" s="43">
        <f t="shared" ref="D516:F516" si="240">SUM(D209)</f>
        <v>1614</v>
      </c>
      <c r="E516" s="43">
        <f t="shared" si="240"/>
        <v>1000</v>
      </c>
      <c r="F516" s="52">
        <f t="shared" si="240"/>
        <v>1000</v>
      </c>
      <c r="G516" s="5"/>
    </row>
    <row r="517" spans="1:7" hidden="1" x14ac:dyDescent="0.2">
      <c r="A517" s="44" t="s">
        <v>98</v>
      </c>
      <c r="B517" s="64" t="s">
        <v>123</v>
      </c>
      <c r="C517" s="43">
        <f>SUM(C201)</f>
        <v>4000</v>
      </c>
      <c r="D517" s="43">
        <f t="shared" ref="D517:F517" si="241">SUM(D201)</f>
        <v>2000</v>
      </c>
      <c r="E517" s="43">
        <f t="shared" si="241"/>
        <v>1000</v>
      </c>
      <c r="F517" s="52">
        <f t="shared" si="241"/>
        <v>1000</v>
      </c>
      <c r="G517" s="5"/>
    </row>
    <row r="518" spans="1:7" hidden="1" x14ac:dyDescent="0.2">
      <c r="A518" s="44">
        <v>815</v>
      </c>
      <c r="B518" s="64" t="s">
        <v>119</v>
      </c>
      <c r="C518" s="43">
        <f>SUM(C184,C192)</f>
        <v>0</v>
      </c>
      <c r="D518" s="43">
        <f t="shared" ref="D518:F518" si="242">SUM(D184,D192)</f>
        <v>0</v>
      </c>
      <c r="E518" s="43">
        <f t="shared" si="242"/>
        <v>0</v>
      </c>
      <c r="F518" s="52">
        <f t="shared" si="242"/>
        <v>0</v>
      </c>
      <c r="G518" s="5"/>
    </row>
    <row r="519" spans="1:7" hidden="1" x14ac:dyDescent="0.2">
      <c r="A519" s="44">
        <v>815</v>
      </c>
      <c r="B519" s="64" t="s">
        <v>121</v>
      </c>
      <c r="C519" s="43">
        <f>SUM(C185,C193)</f>
        <v>28220</v>
      </c>
      <c r="D519" s="43">
        <f t="shared" ref="D519:F519" si="243">SUM(D185,D193)</f>
        <v>16220</v>
      </c>
      <c r="E519" s="43">
        <f t="shared" si="243"/>
        <v>7000</v>
      </c>
      <c r="F519" s="52">
        <f t="shared" si="243"/>
        <v>5000</v>
      </c>
      <c r="G519" s="5"/>
    </row>
    <row r="520" spans="1:7" hidden="1" x14ac:dyDescent="0.2">
      <c r="A520" s="44" t="s">
        <v>99</v>
      </c>
      <c r="B520" s="64" t="s">
        <v>122</v>
      </c>
      <c r="C520" s="43">
        <f>SUM(C218)</f>
        <v>55883.337910000002</v>
      </c>
      <c r="D520" s="43">
        <f t="shared" ref="D520:F520" si="244">SUM(D218)</f>
        <v>30593</v>
      </c>
      <c r="E520" s="43">
        <f t="shared" si="244"/>
        <v>20000.73184</v>
      </c>
      <c r="F520" s="52">
        <f t="shared" si="244"/>
        <v>5289.6060699999998</v>
      </c>
      <c r="G520" s="5"/>
    </row>
    <row r="521" spans="1:7" hidden="1" x14ac:dyDescent="0.2">
      <c r="A521" s="44">
        <v>838</v>
      </c>
      <c r="B521" s="81" t="s">
        <v>212</v>
      </c>
      <c r="C521" s="88">
        <f>SUM(C368)</f>
        <v>1529.5</v>
      </c>
      <c r="D521" s="89">
        <f t="shared" ref="D521:F521" si="245">SUM(D368)</f>
        <v>1529.5</v>
      </c>
      <c r="E521" s="89">
        <f t="shared" si="245"/>
        <v>0</v>
      </c>
      <c r="F521" s="93">
        <f t="shared" si="245"/>
        <v>0</v>
      </c>
      <c r="G521" s="5"/>
    </row>
    <row r="522" spans="1:7" hidden="1" x14ac:dyDescent="0.2">
      <c r="A522" s="44">
        <v>838</v>
      </c>
      <c r="B522" s="81" t="s">
        <v>213</v>
      </c>
      <c r="C522" s="88">
        <f>SUM(C369)</f>
        <v>80.5</v>
      </c>
      <c r="D522" s="89">
        <f t="shared" ref="D522:F522" si="246">SUM(D369)</f>
        <v>80.5</v>
      </c>
      <c r="E522" s="89">
        <f t="shared" si="246"/>
        <v>0</v>
      </c>
      <c r="F522" s="93">
        <f t="shared" si="246"/>
        <v>0</v>
      </c>
      <c r="G522" s="5"/>
    </row>
    <row r="523" spans="1:7" hidden="1" x14ac:dyDescent="0.2">
      <c r="A523" s="44">
        <v>837</v>
      </c>
      <c r="B523" s="81" t="s">
        <v>214</v>
      </c>
      <c r="C523" s="90">
        <f>SUM(C360)</f>
        <v>1656.8</v>
      </c>
      <c r="D523" s="43">
        <f t="shared" ref="D523:F523" si="247">SUM(D360)</f>
        <v>1656.8</v>
      </c>
      <c r="E523" s="43">
        <f t="shared" si="247"/>
        <v>0</v>
      </c>
      <c r="F523" s="52">
        <f t="shared" si="247"/>
        <v>0</v>
      </c>
      <c r="G523" s="5"/>
    </row>
    <row r="524" spans="1:7" ht="13.5" hidden="1" thickBot="1" x14ac:dyDescent="0.25">
      <c r="A524" s="44">
        <v>837</v>
      </c>
      <c r="B524" s="75" t="s">
        <v>215</v>
      </c>
      <c r="C524" s="91">
        <f>SUM(C226,C361)</f>
        <v>3087.2</v>
      </c>
      <c r="D524" s="91">
        <f t="shared" ref="D524:F524" si="248">SUM(D226,D361)</f>
        <v>1087.2</v>
      </c>
      <c r="E524" s="91">
        <f t="shared" si="248"/>
        <v>1000</v>
      </c>
      <c r="F524" s="92">
        <f t="shared" si="248"/>
        <v>1000</v>
      </c>
      <c r="G524" s="5"/>
    </row>
    <row r="525" spans="1:7" hidden="1" x14ac:dyDescent="0.2">
      <c r="C525" s="6">
        <f>C512-C8</f>
        <v>0</v>
      </c>
      <c r="D525" s="37">
        <f t="shared" ref="D525:F525" si="249">D512-D8</f>
        <v>0</v>
      </c>
      <c r="E525" s="37">
        <f t="shared" si="249"/>
        <v>0</v>
      </c>
      <c r="F525" s="37">
        <f t="shared" si="249"/>
        <v>0</v>
      </c>
    </row>
    <row r="526" spans="1:7" hidden="1" x14ac:dyDescent="0.2">
      <c r="C526" s="4"/>
      <c r="D526" s="31"/>
      <c r="E526" s="31"/>
      <c r="F526" s="31"/>
    </row>
    <row r="527" spans="1:7" hidden="1" x14ac:dyDescent="0.2">
      <c r="C527" s="4"/>
      <c r="D527" s="31"/>
      <c r="E527" s="31"/>
      <c r="F527" s="31"/>
    </row>
    <row r="528" spans="1:7" hidden="1" x14ac:dyDescent="0.2">
      <c r="A528" s="24"/>
      <c r="B528" s="76" t="s">
        <v>222</v>
      </c>
      <c r="C528" s="77">
        <f>SUM(D528:F528)</f>
        <v>465913.17790999997</v>
      </c>
      <c r="D528" s="78">
        <f>SUM(D529:D540)</f>
        <v>228966.26</v>
      </c>
      <c r="E528" s="78">
        <f>SUM(E529:E540)</f>
        <v>128662.42184</v>
      </c>
      <c r="F528" s="94">
        <f>SUM(F529:F540)</f>
        <v>108284.49606999999</v>
      </c>
      <c r="G528" s="5"/>
    </row>
    <row r="529" spans="1:7" hidden="1" x14ac:dyDescent="0.2">
      <c r="A529" s="44">
        <v>820</v>
      </c>
      <c r="B529" s="25" t="s">
        <v>118</v>
      </c>
      <c r="C529" s="18">
        <f t="shared" ref="C529:C540" si="250">SUM(D529:F529)</f>
        <v>9337.5</v>
      </c>
      <c r="D529" s="36">
        <f>9835.3-497.8</f>
        <v>9337.5</v>
      </c>
      <c r="E529" s="36">
        <v>0</v>
      </c>
      <c r="F529" s="95">
        <v>0</v>
      </c>
      <c r="G529" s="31"/>
    </row>
    <row r="530" spans="1:7" hidden="1" x14ac:dyDescent="0.2">
      <c r="A530" s="44">
        <v>820</v>
      </c>
      <c r="B530" s="25" t="s">
        <v>120</v>
      </c>
      <c r="C530" s="18">
        <f t="shared" si="250"/>
        <v>355504.34</v>
      </c>
      <c r="D530" s="36">
        <v>163847.76</v>
      </c>
      <c r="E530" s="36">
        <v>97661.69</v>
      </c>
      <c r="F530" s="95">
        <v>93994.89</v>
      </c>
      <c r="G530" s="31"/>
    </row>
    <row r="531" spans="1:7" hidden="1" x14ac:dyDescent="0.2">
      <c r="A531" s="44">
        <v>858</v>
      </c>
      <c r="B531" s="25" t="s">
        <v>159</v>
      </c>
      <c r="C531" s="18">
        <f t="shared" si="250"/>
        <v>3000</v>
      </c>
      <c r="D531" s="36">
        <v>1000</v>
      </c>
      <c r="E531" s="36">
        <v>1000</v>
      </c>
      <c r="F531" s="95">
        <v>1000</v>
      </c>
      <c r="G531" s="31"/>
    </row>
    <row r="532" spans="1:7" hidden="1" x14ac:dyDescent="0.2">
      <c r="A532" s="44">
        <v>804</v>
      </c>
      <c r="B532" s="25" t="s">
        <v>86</v>
      </c>
      <c r="C532" s="18">
        <f t="shared" si="250"/>
        <v>3614</v>
      </c>
      <c r="D532" s="36">
        <v>1614</v>
      </c>
      <c r="E532" s="36">
        <v>1000</v>
      </c>
      <c r="F532" s="95">
        <v>1000</v>
      </c>
      <c r="G532" s="31"/>
    </row>
    <row r="533" spans="1:7" hidden="1" x14ac:dyDescent="0.2">
      <c r="A533" s="44" t="s">
        <v>98</v>
      </c>
      <c r="B533" s="25" t="s">
        <v>123</v>
      </c>
      <c r="C533" s="18">
        <f t="shared" si="250"/>
        <v>4000</v>
      </c>
      <c r="D533" s="36">
        <v>2000</v>
      </c>
      <c r="E533" s="36">
        <v>1000</v>
      </c>
      <c r="F533" s="95">
        <v>1000</v>
      </c>
      <c r="G533" s="5"/>
    </row>
    <row r="534" spans="1:7" hidden="1" x14ac:dyDescent="0.2">
      <c r="A534" s="44">
        <v>815</v>
      </c>
      <c r="B534" s="25" t="s">
        <v>119</v>
      </c>
      <c r="C534" s="18">
        <f t="shared" si="250"/>
        <v>0</v>
      </c>
      <c r="D534" s="36"/>
      <c r="E534" s="36"/>
      <c r="F534" s="95"/>
      <c r="G534" s="5"/>
    </row>
    <row r="535" spans="1:7" hidden="1" x14ac:dyDescent="0.2">
      <c r="A535" s="44">
        <v>815</v>
      </c>
      <c r="B535" s="25" t="s">
        <v>121</v>
      </c>
      <c r="C535" s="18">
        <f t="shared" si="250"/>
        <v>28220</v>
      </c>
      <c r="D535" s="36">
        <v>16220</v>
      </c>
      <c r="E535" s="36">
        <v>7000</v>
      </c>
      <c r="F535" s="95">
        <v>5000</v>
      </c>
      <c r="G535" s="31"/>
    </row>
    <row r="536" spans="1:7" hidden="1" x14ac:dyDescent="0.2">
      <c r="A536" s="44" t="s">
        <v>99</v>
      </c>
      <c r="B536" s="25" t="s">
        <v>122</v>
      </c>
      <c r="C536" s="18">
        <f t="shared" si="250"/>
        <v>55883.337910000002</v>
      </c>
      <c r="D536" s="36">
        <v>30593</v>
      </c>
      <c r="E536" s="36">
        <v>20000.73184</v>
      </c>
      <c r="F536" s="95">
        <v>5289.6060699999998</v>
      </c>
      <c r="G536" s="5"/>
    </row>
    <row r="537" spans="1:7" hidden="1" x14ac:dyDescent="0.2">
      <c r="A537" s="44">
        <v>838</v>
      </c>
      <c r="B537" s="81" t="s">
        <v>212</v>
      </c>
      <c r="C537" s="82">
        <f t="shared" si="250"/>
        <v>1529.5</v>
      </c>
      <c r="D537" s="83">
        <v>1529.5</v>
      </c>
      <c r="E537" s="83"/>
      <c r="F537" s="96"/>
      <c r="G537" s="5"/>
    </row>
    <row r="538" spans="1:7" hidden="1" x14ac:dyDescent="0.2">
      <c r="A538" s="44">
        <v>838</v>
      </c>
      <c r="B538" s="81" t="s">
        <v>213</v>
      </c>
      <c r="C538" s="82">
        <f t="shared" si="250"/>
        <v>80.5</v>
      </c>
      <c r="D538" s="83">
        <v>80.5</v>
      </c>
      <c r="E538" s="83"/>
      <c r="F538" s="96"/>
      <c r="G538" s="5"/>
    </row>
    <row r="539" spans="1:7" hidden="1" x14ac:dyDescent="0.2">
      <c r="A539" s="44">
        <v>837</v>
      </c>
      <c r="B539" s="81" t="s">
        <v>214</v>
      </c>
      <c r="C539" s="82">
        <f t="shared" si="250"/>
        <v>1656.8</v>
      </c>
      <c r="D539" s="83">
        <f>1159+497.8</f>
        <v>1656.8</v>
      </c>
      <c r="E539" s="83"/>
      <c r="F539" s="96"/>
      <c r="G539" s="5"/>
    </row>
    <row r="540" spans="1:7" ht="13.5" hidden="1" thickBot="1" x14ac:dyDescent="0.25">
      <c r="A540" s="44">
        <v>837</v>
      </c>
      <c r="B540" s="75" t="s">
        <v>215</v>
      </c>
      <c r="C540" s="79">
        <f t="shared" si="250"/>
        <v>3087.2</v>
      </c>
      <c r="D540" s="80">
        <v>1087.2</v>
      </c>
      <c r="E540" s="80">
        <v>1000</v>
      </c>
      <c r="F540" s="97">
        <v>1000</v>
      </c>
      <c r="G540" s="5"/>
    </row>
    <row r="541" spans="1:7" hidden="1" x14ac:dyDescent="0.2">
      <c r="A541" s="24"/>
      <c r="B541" s="4"/>
      <c r="C541" s="4"/>
      <c r="D541" s="31"/>
      <c r="E541" s="31"/>
      <c r="F541" s="31"/>
    </row>
    <row r="542" spans="1:7" hidden="1" x14ac:dyDescent="0.2">
      <c r="A542" s="24"/>
      <c r="B542" s="76" t="s">
        <v>124</v>
      </c>
      <c r="C542" s="104">
        <f>C528-C512</f>
        <v>0</v>
      </c>
      <c r="D542" s="105">
        <f t="shared" ref="D542:F542" si="251">D528-D512</f>
        <v>0</v>
      </c>
      <c r="E542" s="105">
        <f t="shared" si="251"/>
        <v>0</v>
      </c>
      <c r="F542" s="106">
        <f t="shared" si="251"/>
        <v>0</v>
      </c>
      <c r="G542" s="5"/>
    </row>
    <row r="543" spans="1:7" hidden="1" x14ac:dyDescent="0.2">
      <c r="A543" s="44">
        <v>820</v>
      </c>
      <c r="B543" s="25" t="s">
        <v>118</v>
      </c>
      <c r="C543" s="107">
        <f t="shared" ref="C543:F554" si="252">C529-C513</f>
        <v>0</v>
      </c>
      <c r="D543" s="108">
        <f t="shared" si="252"/>
        <v>0</v>
      </c>
      <c r="E543" s="108">
        <f t="shared" si="252"/>
        <v>0</v>
      </c>
      <c r="F543" s="109">
        <f t="shared" si="252"/>
        <v>0</v>
      </c>
      <c r="G543" s="5"/>
    </row>
    <row r="544" spans="1:7" hidden="1" x14ac:dyDescent="0.2">
      <c r="A544" s="44">
        <v>820</v>
      </c>
      <c r="B544" s="25" t="s">
        <v>120</v>
      </c>
      <c r="C544" s="107">
        <f t="shared" si="252"/>
        <v>0</v>
      </c>
      <c r="D544" s="108">
        <f t="shared" si="252"/>
        <v>0</v>
      </c>
      <c r="E544" s="108">
        <f t="shared" si="252"/>
        <v>0</v>
      </c>
      <c r="F544" s="109">
        <f t="shared" si="252"/>
        <v>0</v>
      </c>
      <c r="G544" s="5"/>
    </row>
    <row r="545" spans="1:10" hidden="1" x14ac:dyDescent="0.2">
      <c r="A545" s="44">
        <v>858</v>
      </c>
      <c r="B545" s="25" t="s">
        <v>87</v>
      </c>
      <c r="C545" s="107">
        <f t="shared" si="252"/>
        <v>0</v>
      </c>
      <c r="D545" s="108">
        <f t="shared" si="252"/>
        <v>0</v>
      </c>
      <c r="E545" s="108">
        <f t="shared" si="252"/>
        <v>0</v>
      </c>
      <c r="F545" s="109">
        <f t="shared" si="252"/>
        <v>0</v>
      </c>
      <c r="G545" s="5"/>
    </row>
    <row r="546" spans="1:10" hidden="1" x14ac:dyDescent="0.2">
      <c r="A546" s="44">
        <v>804</v>
      </c>
      <c r="B546" s="25" t="s">
        <v>86</v>
      </c>
      <c r="C546" s="107">
        <f t="shared" si="252"/>
        <v>0</v>
      </c>
      <c r="D546" s="108">
        <f t="shared" si="252"/>
        <v>0</v>
      </c>
      <c r="E546" s="108">
        <f t="shared" si="252"/>
        <v>0</v>
      </c>
      <c r="F546" s="109">
        <f t="shared" si="252"/>
        <v>0</v>
      </c>
      <c r="G546" s="5"/>
    </row>
    <row r="547" spans="1:10" hidden="1" x14ac:dyDescent="0.2">
      <c r="A547" s="44" t="s">
        <v>98</v>
      </c>
      <c r="B547" s="25" t="s">
        <v>123</v>
      </c>
      <c r="C547" s="107">
        <f t="shared" si="252"/>
        <v>0</v>
      </c>
      <c r="D547" s="108">
        <f t="shared" si="252"/>
        <v>0</v>
      </c>
      <c r="E547" s="108">
        <f t="shared" si="252"/>
        <v>0</v>
      </c>
      <c r="F547" s="109">
        <f t="shared" si="252"/>
        <v>0</v>
      </c>
      <c r="G547" s="5"/>
    </row>
    <row r="548" spans="1:10" hidden="1" x14ac:dyDescent="0.2">
      <c r="A548" s="44">
        <v>815</v>
      </c>
      <c r="B548" s="25" t="s">
        <v>119</v>
      </c>
      <c r="C548" s="107">
        <f t="shared" si="252"/>
        <v>0</v>
      </c>
      <c r="D548" s="108">
        <f t="shared" si="252"/>
        <v>0</v>
      </c>
      <c r="E548" s="108">
        <f t="shared" si="252"/>
        <v>0</v>
      </c>
      <c r="F548" s="109">
        <f t="shared" si="252"/>
        <v>0</v>
      </c>
      <c r="G548" s="5"/>
    </row>
    <row r="549" spans="1:10" hidden="1" x14ac:dyDescent="0.2">
      <c r="A549" s="44">
        <v>815</v>
      </c>
      <c r="B549" s="25" t="s">
        <v>121</v>
      </c>
      <c r="C549" s="107">
        <f t="shared" si="252"/>
        <v>0</v>
      </c>
      <c r="D549" s="108">
        <f t="shared" si="252"/>
        <v>0</v>
      </c>
      <c r="E549" s="108">
        <f t="shared" si="252"/>
        <v>0</v>
      </c>
      <c r="F549" s="109">
        <f t="shared" si="252"/>
        <v>0</v>
      </c>
      <c r="G549" s="5"/>
    </row>
    <row r="550" spans="1:10" hidden="1" x14ac:dyDescent="0.2">
      <c r="A550" s="44" t="s">
        <v>99</v>
      </c>
      <c r="B550" s="25" t="s">
        <v>122</v>
      </c>
      <c r="C550" s="107">
        <f t="shared" si="252"/>
        <v>0</v>
      </c>
      <c r="D550" s="108">
        <f t="shared" si="252"/>
        <v>0</v>
      </c>
      <c r="E550" s="108">
        <f t="shared" si="252"/>
        <v>0</v>
      </c>
      <c r="F550" s="109">
        <f t="shared" si="252"/>
        <v>0</v>
      </c>
      <c r="G550" s="5"/>
    </row>
    <row r="551" spans="1:10" hidden="1" x14ac:dyDescent="0.2">
      <c r="A551" s="44">
        <v>838</v>
      </c>
      <c r="B551" s="81" t="s">
        <v>212</v>
      </c>
      <c r="C551" s="107">
        <f t="shared" si="252"/>
        <v>0</v>
      </c>
      <c r="D551" s="108">
        <f t="shared" si="252"/>
        <v>0</v>
      </c>
      <c r="E551" s="108">
        <f t="shared" si="252"/>
        <v>0</v>
      </c>
      <c r="F551" s="109">
        <f t="shared" si="252"/>
        <v>0</v>
      </c>
      <c r="G551" s="5"/>
    </row>
    <row r="552" spans="1:10" hidden="1" x14ac:dyDescent="0.2">
      <c r="A552" s="44">
        <v>838</v>
      </c>
      <c r="B552" s="81" t="s">
        <v>213</v>
      </c>
      <c r="C552" s="107">
        <f t="shared" si="252"/>
        <v>0</v>
      </c>
      <c r="D552" s="108">
        <f t="shared" si="252"/>
        <v>0</v>
      </c>
      <c r="E552" s="108">
        <f t="shared" si="252"/>
        <v>0</v>
      </c>
      <c r="F552" s="109">
        <f t="shared" si="252"/>
        <v>0</v>
      </c>
      <c r="G552" s="5"/>
    </row>
    <row r="553" spans="1:10" hidden="1" x14ac:dyDescent="0.2">
      <c r="A553" s="44">
        <v>837</v>
      </c>
      <c r="B553" s="81" t="s">
        <v>214</v>
      </c>
      <c r="C553" s="107">
        <f t="shared" si="252"/>
        <v>0</v>
      </c>
      <c r="D553" s="108">
        <f t="shared" si="252"/>
        <v>0</v>
      </c>
      <c r="E553" s="108">
        <f t="shared" si="252"/>
        <v>0</v>
      </c>
      <c r="F553" s="109">
        <f t="shared" si="252"/>
        <v>0</v>
      </c>
      <c r="G553" s="5"/>
    </row>
    <row r="554" spans="1:10" ht="13.5" hidden="1" thickBot="1" x14ac:dyDescent="0.25">
      <c r="A554" s="44">
        <v>837</v>
      </c>
      <c r="B554" s="75" t="s">
        <v>215</v>
      </c>
      <c r="C554" s="110">
        <f t="shared" si="252"/>
        <v>0</v>
      </c>
      <c r="D554" s="111">
        <f t="shared" si="252"/>
        <v>0</v>
      </c>
      <c r="E554" s="111">
        <f t="shared" si="252"/>
        <v>0</v>
      </c>
      <c r="F554" s="112">
        <f t="shared" si="252"/>
        <v>0</v>
      </c>
      <c r="G554" s="5"/>
    </row>
    <row r="555" spans="1:10" hidden="1" x14ac:dyDescent="0.2">
      <c r="A555" s="24"/>
      <c r="B555" s="4"/>
      <c r="C555" s="6"/>
      <c r="D555" s="37"/>
      <c r="E555" s="37"/>
      <c r="F555" s="37"/>
    </row>
    <row r="556" spans="1:10" hidden="1" x14ac:dyDescent="0.2">
      <c r="A556" s="38"/>
      <c r="B556" s="5"/>
      <c r="C556" s="5"/>
      <c r="G556" s="5"/>
      <c r="H556" s="39"/>
      <c r="I556" s="40"/>
      <c r="J556" s="39"/>
    </row>
    <row r="557" spans="1:10" hidden="1" x14ac:dyDescent="0.2">
      <c r="A557" s="38"/>
      <c r="B557" s="5"/>
      <c r="C557" s="5"/>
      <c r="G557" s="5"/>
      <c r="H557" s="39"/>
      <c r="I557" s="40"/>
      <c r="J557" s="39"/>
    </row>
    <row r="558" spans="1:10" hidden="1" x14ac:dyDescent="0.2">
      <c r="A558" s="38"/>
      <c r="B558" s="5"/>
      <c r="C558" s="5"/>
      <c r="G558" s="5"/>
      <c r="H558" s="39"/>
      <c r="I558" s="40"/>
      <c r="J558" s="39"/>
    </row>
    <row r="559" spans="1:10" hidden="1" x14ac:dyDescent="0.2">
      <c r="A559" s="38"/>
      <c r="B559" s="5"/>
      <c r="C559" s="5"/>
      <c r="G559" s="5"/>
      <c r="H559" s="39"/>
      <c r="I559" s="40"/>
      <c r="J559" s="39"/>
    </row>
    <row r="560" spans="1:10" hidden="1" x14ac:dyDescent="0.2">
      <c r="A560" s="38"/>
      <c r="B560" s="5"/>
      <c r="C560" s="5"/>
      <c r="G560" s="5"/>
      <c r="H560" s="39"/>
      <c r="I560" s="40"/>
      <c r="J560" s="39"/>
    </row>
    <row r="561" spans="1:10" hidden="1" x14ac:dyDescent="0.2">
      <c r="A561" s="38"/>
      <c r="B561" s="5"/>
      <c r="C561" s="5"/>
      <c r="G561" s="5"/>
      <c r="H561" s="39"/>
      <c r="I561" s="40"/>
      <c r="J561" s="39"/>
    </row>
    <row r="562" spans="1:10" x14ac:dyDescent="0.2">
      <c r="A562" s="38"/>
      <c r="B562" s="5"/>
      <c r="C562" s="5"/>
      <c r="G562" s="5"/>
      <c r="H562" s="39"/>
      <c r="I562" s="40"/>
      <c r="J562" s="39"/>
    </row>
    <row r="563" spans="1:10" x14ac:dyDescent="0.2">
      <c r="A563" s="38"/>
      <c r="B563" s="5"/>
      <c r="C563" s="5"/>
      <c r="G563" s="5"/>
      <c r="H563" s="39"/>
      <c r="I563" s="40"/>
      <c r="J563" s="39"/>
    </row>
    <row r="564" spans="1:10" x14ac:dyDescent="0.2">
      <c r="A564" s="38"/>
      <c r="B564" s="5"/>
      <c r="C564" s="5"/>
      <c r="G564" s="5"/>
      <c r="H564" s="39"/>
      <c r="I564" s="40"/>
      <c r="J564" s="39"/>
    </row>
    <row r="565" spans="1:10" x14ac:dyDescent="0.2">
      <c r="A565" s="38"/>
      <c r="B565" s="5"/>
      <c r="C565" s="5"/>
      <c r="G565" s="5"/>
      <c r="H565" s="39"/>
      <c r="I565" s="40"/>
      <c r="J565" s="39"/>
    </row>
    <row r="566" spans="1:10" x14ac:dyDescent="0.2">
      <c r="A566" s="38"/>
      <c r="B566" s="5"/>
      <c r="C566" s="5"/>
      <c r="G566" s="5"/>
      <c r="H566" s="39"/>
      <c r="I566" s="40"/>
      <c r="J566" s="39"/>
    </row>
    <row r="567" spans="1:10" x14ac:dyDescent="0.2">
      <c r="A567" s="38"/>
      <c r="B567" s="5"/>
      <c r="C567" s="5"/>
      <c r="G567" s="5"/>
      <c r="H567" s="39"/>
      <c r="I567" s="40"/>
      <c r="J567" s="39"/>
    </row>
    <row r="568" spans="1:10" x14ac:dyDescent="0.2">
      <c r="A568" s="38"/>
      <c r="B568" s="5"/>
      <c r="C568" s="5"/>
      <c r="G568" s="5"/>
      <c r="H568" s="39"/>
      <c r="I568" s="40"/>
      <c r="J568" s="39"/>
    </row>
    <row r="569" spans="1:10" x14ac:dyDescent="0.2">
      <c r="A569" s="38"/>
      <c r="B569" s="5"/>
      <c r="C569" s="5"/>
      <c r="G569" s="5"/>
      <c r="H569" s="39"/>
      <c r="I569" s="40"/>
      <c r="J569" s="39"/>
    </row>
    <row r="570" spans="1:10" x14ac:dyDescent="0.2">
      <c r="A570" s="38"/>
      <c r="B570" s="5"/>
      <c r="C570" s="5"/>
      <c r="G570" s="5"/>
      <c r="H570" s="39"/>
      <c r="I570" s="40"/>
      <c r="J570" s="39"/>
    </row>
    <row r="571" spans="1:10" x14ac:dyDescent="0.2">
      <c r="A571" s="38"/>
      <c r="B571" s="5"/>
      <c r="C571" s="5"/>
      <c r="G571" s="5"/>
      <c r="H571" s="39"/>
      <c r="I571" s="40"/>
      <c r="J571" s="39"/>
    </row>
    <row r="572" spans="1:10" x14ac:dyDescent="0.2">
      <c r="A572" s="38"/>
      <c r="B572" s="5"/>
      <c r="C572" s="5"/>
      <c r="G572" s="5"/>
      <c r="H572" s="39"/>
      <c r="I572" s="40"/>
      <c r="J572" s="39"/>
    </row>
    <row r="573" spans="1:10" x14ac:dyDescent="0.2">
      <c r="A573" s="38"/>
      <c r="B573" s="5"/>
      <c r="C573" s="5"/>
      <c r="G573" s="5"/>
      <c r="H573" s="39"/>
      <c r="I573" s="40"/>
      <c r="J573" s="39"/>
    </row>
    <row r="574" spans="1:10" x14ac:dyDescent="0.2">
      <c r="A574" s="38"/>
      <c r="B574" s="5"/>
      <c r="C574" s="5"/>
      <c r="G574" s="5"/>
      <c r="H574" s="39"/>
      <c r="I574" s="40"/>
      <c r="J574" s="39"/>
    </row>
    <row r="575" spans="1:10" x14ac:dyDescent="0.2">
      <c r="A575" s="38"/>
      <c r="B575" s="5"/>
      <c r="C575" s="5"/>
      <c r="G575" s="5"/>
      <c r="H575" s="39"/>
      <c r="I575" s="40"/>
      <c r="J575" s="39"/>
    </row>
    <row r="576" spans="1:10" x14ac:dyDescent="0.2">
      <c r="A576" s="38"/>
      <c r="B576" s="5"/>
      <c r="C576" s="5"/>
      <c r="G576" s="5"/>
      <c r="H576" s="39"/>
      <c r="I576" s="40"/>
      <c r="J576" s="39"/>
    </row>
    <row r="577" spans="1:10" x14ac:dyDescent="0.2">
      <c r="A577" s="38"/>
      <c r="B577" s="5"/>
      <c r="C577" s="5"/>
      <c r="G577" s="5"/>
      <c r="H577" s="39"/>
      <c r="I577" s="40"/>
      <c r="J577" s="39"/>
    </row>
    <row r="578" spans="1:10" x14ac:dyDescent="0.2">
      <c r="A578" s="38"/>
      <c r="B578" s="5"/>
      <c r="C578" s="5"/>
      <c r="G578" s="5"/>
      <c r="H578" s="39"/>
      <c r="I578" s="40"/>
      <c r="J578" s="39"/>
    </row>
    <row r="579" spans="1:10" x14ac:dyDescent="0.2">
      <c r="A579" s="38"/>
      <c r="B579" s="5"/>
      <c r="C579" s="5"/>
      <c r="G579" s="5"/>
      <c r="H579" s="39"/>
      <c r="I579" s="40"/>
      <c r="J579" s="39"/>
    </row>
    <row r="580" spans="1:10" x14ac:dyDescent="0.2">
      <c r="A580" s="38"/>
      <c r="B580" s="5"/>
      <c r="C580" s="5"/>
      <c r="G580" s="5"/>
      <c r="H580" s="39"/>
      <c r="I580" s="40"/>
      <c r="J580" s="39"/>
    </row>
    <row r="581" spans="1:10" x14ac:dyDescent="0.2">
      <c r="A581" s="38"/>
      <c r="B581" s="5"/>
      <c r="C581" s="5"/>
      <c r="G581" s="5"/>
      <c r="H581" s="39"/>
      <c r="I581" s="40"/>
      <c r="J581" s="39"/>
    </row>
    <row r="582" spans="1:10" x14ac:dyDescent="0.2">
      <c r="A582" s="38"/>
      <c r="B582" s="5"/>
      <c r="C582" s="5"/>
      <c r="G582" s="5"/>
      <c r="H582" s="39"/>
      <c r="I582" s="40"/>
      <c r="J582" s="39"/>
    </row>
    <row r="583" spans="1:10" x14ac:dyDescent="0.2">
      <c r="A583" s="38"/>
      <c r="B583" s="5"/>
      <c r="C583" s="5"/>
      <c r="G583" s="5"/>
      <c r="H583" s="39"/>
      <c r="I583" s="40"/>
      <c r="J583" s="39"/>
    </row>
    <row r="584" spans="1:10" x14ac:dyDescent="0.2">
      <c r="A584" s="38"/>
      <c r="B584" s="5"/>
      <c r="C584" s="5"/>
      <c r="G584" s="5"/>
      <c r="H584" s="39"/>
      <c r="I584" s="40"/>
      <c r="J584" s="39"/>
    </row>
    <row r="585" spans="1:10" x14ac:dyDescent="0.2">
      <c r="A585" s="38"/>
      <c r="B585" s="5"/>
      <c r="C585" s="5"/>
      <c r="G585" s="5"/>
      <c r="H585" s="39"/>
      <c r="I585" s="40"/>
      <c r="J585" s="39"/>
    </row>
    <row r="586" spans="1:10" x14ac:dyDescent="0.2">
      <c r="A586" s="38"/>
      <c r="B586" s="5"/>
      <c r="C586" s="5"/>
      <c r="G586" s="5"/>
      <c r="H586" s="39"/>
      <c r="I586" s="40"/>
      <c r="J586" s="39"/>
    </row>
    <row r="587" spans="1:10" x14ac:dyDescent="0.2">
      <c r="A587" s="38"/>
      <c r="B587" s="5"/>
      <c r="C587" s="5"/>
      <c r="G587" s="5"/>
      <c r="H587" s="39"/>
      <c r="I587" s="40"/>
      <c r="J587" s="39"/>
    </row>
    <row r="588" spans="1:10" x14ac:dyDescent="0.2">
      <c r="A588" s="38"/>
      <c r="B588" s="5"/>
      <c r="C588" s="5"/>
      <c r="G588" s="5"/>
      <c r="H588" s="39"/>
      <c r="I588" s="40"/>
      <c r="J588" s="39"/>
    </row>
    <row r="589" spans="1:10" x14ac:dyDescent="0.2">
      <c r="A589" s="38"/>
      <c r="B589" s="5"/>
      <c r="C589" s="5"/>
      <c r="G589" s="5"/>
      <c r="H589" s="39"/>
      <c r="I589" s="40"/>
      <c r="J589" s="39"/>
    </row>
    <row r="590" spans="1:10" x14ac:dyDescent="0.2">
      <c r="A590" s="38"/>
      <c r="B590" s="5"/>
      <c r="C590" s="5"/>
      <c r="G590" s="5"/>
      <c r="H590" s="39"/>
      <c r="I590" s="40"/>
      <c r="J590" s="39"/>
    </row>
    <row r="591" spans="1:10" x14ac:dyDescent="0.2">
      <c r="A591" s="38"/>
      <c r="B591" s="5"/>
      <c r="C591" s="5"/>
      <c r="G591" s="5"/>
      <c r="H591" s="39"/>
      <c r="I591" s="40"/>
      <c r="J591" s="39"/>
    </row>
    <row r="592" spans="1:10" x14ac:dyDescent="0.2">
      <c r="A592" s="38"/>
      <c r="B592" s="5"/>
      <c r="C592" s="5"/>
      <c r="G592" s="5"/>
      <c r="H592" s="39"/>
      <c r="I592" s="40"/>
      <c r="J592" s="39"/>
    </row>
    <row r="593" spans="1:10" x14ac:dyDescent="0.2">
      <c r="A593" s="38"/>
      <c r="B593" s="5"/>
      <c r="C593" s="5"/>
      <c r="G593" s="5"/>
      <c r="H593" s="39"/>
      <c r="I593" s="40"/>
      <c r="J593" s="39"/>
    </row>
    <row r="594" spans="1:10" x14ac:dyDescent="0.2">
      <c r="A594" s="38"/>
      <c r="B594" s="5"/>
      <c r="C594" s="5"/>
      <c r="G594" s="5"/>
      <c r="H594" s="39"/>
      <c r="I594" s="40"/>
      <c r="J594" s="39"/>
    </row>
    <row r="595" spans="1:10" x14ac:dyDescent="0.2">
      <c r="A595" s="38"/>
      <c r="B595" s="5"/>
      <c r="C595" s="5"/>
      <c r="G595" s="5"/>
      <c r="H595" s="39"/>
      <c r="I595" s="40"/>
      <c r="J595" s="39"/>
    </row>
    <row r="596" spans="1:10" x14ac:dyDescent="0.2">
      <c r="A596" s="38"/>
      <c r="B596" s="5"/>
      <c r="C596" s="5"/>
      <c r="G596" s="5"/>
      <c r="H596" s="39"/>
      <c r="I596" s="40"/>
      <c r="J596" s="39"/>
    </row>
    <row r="597" spans="1:10" x14ac:dyDescent="0.2">
      <c r="A597" s="38"/>
      <c r="B597" s="5"/>
      <c r="C597" s="5"/>
      <c r="G597" s="5"/>
      <c r="H597" s="39"/>
      <c r="I597" s="40"/>
      <c r="J597" s="39"/>
    </row>
    <row r="598" spans="1:10" x14ac:dyDescent="0.2">
      <c r="A598" s="38"/>
      <c r="B598" s="5"/>
      <c r="C598" s="5"/>
      <c r="G598" s="5"/>
      <c r="H598" s="39"/>
      <c r="I598" s="40"/>
      <c r="J598" s="39"/>
    </row>
    <row r="599" spans="1:10" x14ac:dyDescent="0.2">
      <c r="A599" s="38"/>
      <c r="B599" s="5"/>
      <c r="C599" s="5"/>
      <c r="G599" s="5"/>
      <c r="H599" s="39"/>
      <c r="I599" s="40"/>
      <c r="J599" s="39"/>
    </row>
    <row r="600" spans="1:10" x14ac:dyDescent="0.2">
      <c r="A600" s="38"/>
      <c r="B600" s="5"/>
      <c r="C600" s="5"/>
      <c r="G600" s="5"/>
      <c r="H600" s="39"/>
      <c r="I600" s="40"/>
      <c r="J600" s="39"/>
    </row>
    <row r="601" spans="1:10" x14ac:dyDescent="0.2">
      <c r="A601" s="38"/>
      <c r="B601" s="5"/>
      <c r="C601" s="5"/>
      <c r="G601" s="5"/>
      <c r="H601" s="39"/>
      <c r="I601" s="40"/>
      <c r="J601" s="39"/>
    </row>
    <row r="602" spans="1:10" x14ac:dyDescent="0.2">
      <c r="A602" s="38"/>
      <c r="B602" s="5"/>
      <c r="C602" s="5"/>
      <c r="G602" s="5"/>
      <c r="H602" s="39"/>
      <c r="I602" s="40"/>
      <c r="J602" s="39"/>
    </row>
    <row r="603" spans="1:10" x14ac:dyDescent="0.2">
      <c r="A603" s="38"/>
      <c r="B603" s="5"/>
      <c r="C603" s="5"/>
      <c r="G603" s="5"/>
      <c r="H603" s="39"/>
      <c r="I603" s="40"/>
      <c r="J603" s="39"/>
    </row>
    <row r="604" spans="1:10" x14ac:dyDescent="0.2">
      <c r="A604" s="38"/>
      <c r="B604" s="5"/>
      <c r="C604" s="5"/>
      <c r="G604" s="5"/>
      <c r="H604" s="39"/>
      <c r="I604" s="40"/>
      <c r="J604" s="39"/>
    </row>
    <row r="605" spans="1:10" x14ac:dyDescent="0.2">
      <c r="A605" s="38"/>
      <c r="B605" s="5"/>
      <c r="C605" s="5"/>
      <c r="G605" s="5"/>
      <c r="H605" s="39"/>
      <c r="I605" s="40"/>
      <c r="J605" s="39"/>
    </row>
    <row r="606" spans="1:10" x14ac:dyDescent="0.2">
      <c r="A606" s="38"/>
      <c r="B606" s="5"/>
      <c r="C606" s="5"/>
      <c r="G606" s="5"/>
      <c r="H606" s="39"/>
      <c r="I606" s="40"/>
      <c r="J606" s="39"/>
    </row>
    <row r="607" spans="1:10" x14ac:dyDescent="0.2">
      <c r="A607" s="38"/>
      <c r="B607" s="5"/>
      <c r="C607" s="5"/>
      <c r="G607" s="5"/>
      <c r="H607" s="39"/>
      <c r="I607" s="40"/>
      <c r="J607" s="39"/>
    </row>
    <row r="608" spans="1:10" x14ac:dyDescent="0.2">
      <c r="A608" s="38"/>
      <c r="B608" s="5"/>
      <c r="C608" s="5"/>
      <c r="G608" s="5"/>
      <c r="H608" s="39"/>
      <c r="I608" s="40"/>
      <c r="J608" s="39"/>
    </row>
    <row r="609" spans="1:10" x14ac:dyDescent="0.2">
      <c r="A609" s="38"/>
      <c r="B609" s="5"/>
      <c r="C609" s="5"/>
      <c r="G609" s="5"/>
      <c r="H609" s="39"/>
      <c r="I609" s="40"/>
      <c r="J609" s="39"/>
    </row>
    <row r="610" spans="1:10" x14ac:dyDescent="0.2">
      <c r="A610" s="38"/>
      <c r="B610" s="5"/>
      <c r="C610" s="5"/>
      <c r="G610" s="5"/>
      <c r="H610" s="39"/>
      <c r="I610" s="40"/>
      <c r="J610" s="39"/>
    </row>
    <row r="611" spans="1:10" x14ac:dyDescent="0.2">
      <c r="A611" s="38"/>
      <c r="B611" s="5"/>
      <c r="C611" s="5"/>
      <c r="G611" s="5"/>
      <c r="H611" s="39"/>
      <c r="I611" s="40"/>
      <c r="J611" s="39"/>
    </row>
    <row r="612" spans="1:10" x14ac:dyDescent="0.2">
      <c r="A612" s="38"/>
      <c r="B612" s="5"/>
      <c r="C612" s="5"/>
      <c r="G612" s="5"/>
      <c r="H612" s="39"/>
      <c r="I612" s="40"/>
      <c r="J612" s="39"/>
    </row>
    <row r="613" spans="1:10" x14ac:dyDescent="0.2">
      <c r="A613" s="38"/>
      <c r="B613" s="5"/>
      <c r="C613" s="5"/>
      <c r="G613" s="5"/>
      <c r="H613" s="39"/>
      <c r="I613" s="40"/>
      <c r="J613" s="39"/>
    </row>
    <row r="614" spans="1:10" x14ac:dyDescent="0.2">
      <c r="A614" s="38"/>
      <c r="B614" s="5"/>
      <c r="C614" s="5"/>
      <c r="G614" s="5"/>
      <c r="H614" s="39"/>
      <c r="I614" s="40"/>
      <c r="J614" s="39"/>
    </row>
    <row r="615" spans="1:10" x14ac:dyDescent="0.2">
      <c r="A615" s="38"/>
      <c r="B615" s="5"/>
      <c r="C615" s="5"/>
      <c r="G615" s="5"/>
      <c r="H615" s="39"/>
      <c r="I615" s="40"/>
      <c r="J615" s="39"/>
    </row>
    <row r="616" spans="1:10" x14ac:dyDescent="0.2">
      <c r="A616" s="38"/>
      <c r="B616" s="5"/>
      <c r="C616" s="5"/>
      <c r="G616" s="5"/>
      <c r="H616" s="39"/>
      <c r="I616" s="40"/>
      <c r="J616" s="39"/>
    </row>
    <row r="617" spans="1:10" x14ac:dyDescent="0.2">
      <c r="A617" s="38"/>
      <c r="B617" s="5"/>
      <c r="C617" s="5"/>
      <c r="G617" s="5"/>
      <c r="H617" s="39"/>
      <c r="I617" s="40"/>
      <c r="J617" s="39"/>
    </row>
    <row r="618" spans="1:10" x14ac:dyDescent="0.2">
      <c r="A618" s="38"/>
      <c r="B618" s="5"/>
      <c r="C618" s="5"/>
      <c r="G618" s="5"/>
      <c r="H618" s="39"/>
      <c r="I618" s="40"/>
      <c r="J618" s="39"/>
    </row>
    <row r="619" spans="1:10" x14ac:dyDescent="0.2">
      <c r="A619" s="38"/>
      <c r="B619" s="5"/>
      <c r="C619" s="5"/>
      <c r="G619" s="5"/>
      <c r="H619" s="39"/>
      <c r="I619" s="40"/>
      <c r="J619" s="39"/>
    </row>
    <row r="620" spans="1:10" x14ac:dyDescent="0.2">
      <c r="A620" s="38"/>
      <c r="B620" s="5"/>
      <c r="C620" s="5"/>
      <c r="G620" s="5"/>
      <c r="H620" s="39"/>
      <c r="I620" s="40"/>
      <c r="J620" s="39"/>
    </row>
    <row r="621" spans="1:10" x14ac:dyDescent="0.2">
      <c r="A621" s="38"/>
      <c r="B621" s="5"/>
      <c r="C621" s="5"/>
      <c r="G621" s="5"/>
      <c r="H621" s="39"/>
      <c r="I621" s="40"/>
      <c r="J621" s="39"/>
    </row>
    <row r="622" spans="1:10" x14ac:dyDescent="0.2">
      <c r="A622" s="38"/>
      <c r="B622" s="5"/>
      <c r="C622" s="5"/>
      <c r="G622" s="5"/>
      <c r="H622" s="39"/>
      <c r="I622" s="40"/>
      <c r="J622" s="39"/>
    </row>
    <row r="623" spans="1:10" x14ac:dyDescent="0.2">
      <c r="A623" s="38"/>
      <c r="B623" s="5"/>
      <c r="C623" s="5"/>
      <c r="G623" s="5"/>
      <c r="H623" s="39"/>
      <c r="I623" s="40"/>
      <c r="J623" s="39"/>
    </row>
    <row r="624" spans="1:10" x14ac:dyDescent="0.2">
      <c r="A624" s="38"/>
      <c r="B624" s="5"/>
      <c r="C624" s="5"/>
      <c r="G624" s="5"/>
      <c r="H624" s="39"/>
      <c r="I624" s="40"/>
      <c r="J624" s="39"/>
    </row>
    <row r="625" spans="1:10" x14ac:dyDescent="0.2">
      <c r="A625" s="38"/>
      <c r="B625" s="5"/>
      <c r="C625" s="5"/>
      <c r="G625" s="5"/>
      <c r="H625" s="39"/>
      <c r="I625" s="40"/>
      <c r="J625" s="39"/>
    </row>
    <row r="626" spans="1:10" x14ac:dyDescent="0.2">
      <c r="A626" s="38"/>
      <c r="B626" s="5"/>
      <c r="C626" s="5"/>
      <c r="G626" s="5"/>
      <c r="H626" s="39"/>
      <c r="I626" s="40"/>
      <c r="J626" s="39"/>
    </row>
    <row r="627" spans="1:10" x14ac:dyDescent="0.2">
      <c r="A627" s="38"/>
      <c r="B627" s="5"/>
      <c r="C627" s="5"/>
      <c r="G627" s="5"/>
      <c r="H627" s="39"/>
      <c r="I627" s="40"/>
      <c r="J627" s="39"/>
    </row>
    <row r="628" spans="1:10" x14ac:dyDescent="0.2">
      <c r="A628" s="38"/>
      <c r="B628" s="5"/>
      <c r="C628" s="5"/>
      <c r="G628" s="5"/>
      <c r="H628" s="39"/>
      <c r="I628" s="40"/>
      <c r="J628" s="39"/>
    </row>
    <row r="629" spans="1:10" x14ac:dyDescent="0.2">
      <c r="A629" s="38"/>
      <c r="B629" s="5"/>
      <c r="C629" s="5"/>
      <c r="G629" s="5"/>
      <c r="H629" s="39"/>
      <c r="I629" s="40"/>
      <c r="J629" s="39"/>
    </row>
    <row r="630" spans="1:10" x14ac:dyDescent="0.2">
      <c r="A630" s="38"/>
      <c r="B630" s="5"/>
      <c r="C630" s="5"/>
      <c r="G630" s="5"/>
      <c r="H630" s="39"/>
      <c r="I630" s="40"/>
      <c r="J630" s="39"/>
    </row>
    <row r="631" spans="1:10" x14ac:dyDescent="0.2">
      <c r="A631" s="38"/>
      <c r="B631" s="5"/>
      <c r="C631" s="5"/>
      <c r="G631" s="5"/>
      <c r="H631" s="39"/>
      <c r="I631" s="40"/>
      <c r="J631" s="39"/>
    </row>
    <row r="632" spans="1:10" x14ac:dyDescent="0.2">
      <c r="A632" s="38"/>
      <c r="B632" s="5"/>
      <c r="C632" s="5"/>
      <c r="G632" s="5"/>
      <c r="H632" s="39"/>
      <c r="I632" s="40"/>
      <c r="J632" s="39"/>
    </row>
    <row r="633" spans="1:10" x14ac:dyDescent="0.2">
      <c r="A633" s="38"/>
      <c r="B633" s="5"/>
      <c r="C633" s="5"/>
      <c r="G633" s="5"/>
      <c r="H633" s="39"/>
      <c r="I633" s="40"/>
      <c r="J633" s="39"/>
    </row>
    <row r="634" spans="1:10" x14ac:dyDescent="0.2">
      <c r="A634" s="38"/>
      <c r="B634" s="5"/>
      <c r="C634" s="5"/>
      <c r="G634" s="5"/>
      <c r="H634" s="39"/>
      <c r="I634" s="40"/>
      <c r="J634" s="39"/>
    </row>
    <row r="635" spans="1:10" x14ac:dyDescent="0.2">
      <c r="A635" s="38"/>
      <c r="B635" s="5"/>
      <c r="C635" s="5"/>
      <c r="G635" s="5"/>
      <c r="H635" s="39"/>
      <c r="I635" s="40"/>
      <c r="J635" s="39"/>
    </row>
    <row r="636" spans="1:10" x14ac:dyDescent="0.2">
      <c r="A636" s="38"/>
      <c r="B636" s="5"/>
      <c r="C636" s="5"/>
      <c r="G636" s="5"/>
      <c r="H636" s="39"/>
      <c r="I636" s="40"/>
      <c r="J636" s="39"/>
    </row>
    <row r="637" spans="1:10" x14ac:dyDescent="0.2">
      <c r="A637" s="38"/>
      <c r="B637" s="5"/>
      <c r="C637" s="5"/>
      <c r="G637" s="5"/>
      <c r="H637" s="39"/>
      <c r="I637" s="40"/>
      <c r="J637" s="39"/>
    </row>
    <row r="638" spans="1:10" x14ac:dyDescent="0.2">
      <c r="A638" s="38"/>
      <c r="B638" s="5"/>
      <c r="C638" s="5"/>
      <c r="G638" s="5"/>
      <c r="H638" s="39"/>
      <c r="I638" s="40"/>
      <c r="J638" s="39"/>
    </row>
    <row r="639" spans="1:10" x14ac:dyDescent="0.2">
      <c r="A639" s="38"/>
      <c r="B639" s="5"/>
      <c r="C639" s="5"/>
      <c r="G639" s="5"/>
      <c r="H639" s="39"/>
      <c r="I639" s="40"/>
      <c r="J639" s="39"/>
    </row>
    <row r="640" spans="1:10" x14ac:dyDescent="0.2">
      <c r="A640" s="38"/>
      <c r="B640" s="5"/>
      <c r="C640" s="5"/>
      <c r="G640" s="5"/>
      <c r="H640" s="39"/>
      <c r="I640" s="40"/>
      <c r="J640" s="39"/>
    </row>
    <row r="641" spans="1:10" x14ac:dyDescent="0.2">
      <c r="A641" s="38"/>
      <c r="B641" s="5"/>
      <c r="C641" s="5"/>
      <c r="G641" s="5"/>
      <c r="H641" s="39"/>
      <c r="I641" s="40"/>
      <c r="J641" s="39"/>
    </row>
    <row r="642" spans="1:10" x14ac:dyDescent="0.2">
      <c r="A642" s="38"/>
      <c r="B642" s="5"/>
      <c r="C642" s="5"/>
      <c r="G642" s="5"/>
      <c r="H642" s="39"/>
      <c r="I642" s="40"/>
      <c r="J642" s="39"/>
    </row>
    <row r="643" spans="1:10" x14ac:dyDescent="0.2">
      <c r="A643" s="38"/>
      <c r="B643" s="5"/>
      <c r="C643" s="5"/>
      <c r="G643" s="5"/>
      <c r="H643" s="39"/>
      <c r="I643" s="40"/>
      <c r="J643" s="39"/>
    </row>
    <row r="644" spans="1:10" x14ac:dyDescent="0.2">
      <c r="A644" s="38"/>
      <c r="B644" s="5"/>
      <c r="C644" s="5"/>
      <c r="G644" s="5"/>
      <c r="H644" s="39"/>
      <c r="I644" s="40"/>
      <c r="J644" s="39"/>
    </row>
    <row r="645" spans="1:10" x14ac:dyDescent="0.2">
      <c r="A645" s="38"/>
      <c r="B645" s="5"/>
      <c r="C645" s="5"/>
      <c r="G645" s="5"/>
      <c r="H645" s="39"/>
      <c r="I645" s="40"/>
      <c r="J645" s="39"/>
    </row>
    <row r="646" spans="1:10" x14ac:dyDescent="0.2">
      <c r="A646" s="38"/>
      <c r="B646" s="5"/>
      <c r="C646" s="5"/>
      <c r="G646" s="5"/>
      <c r="H646" s="39"/>
      <c r="I646" s="40"/>
      <c r="J646" s="39"/>
    </row>
    <row r="647" spans="1:10" x14ac:dyDescent="0.2">
      <c r="A647" s="38"/>
      <c r="B647" s="5"/>
      <c r="C647" s="5"/>
      <c r="G647" s="5"/>
      <c r="H647" s="39"/>
      <c r="I647" s="40"/>
      <c r="J647" s="39"/>
    </row>
    <row r="648" spans="1:10" x14ac:dyDescent="0.2">
      <c r="A648" s="38"/>
      <c r="B648" s="5"/>
      <c r="C648" s="5"/>
      <c r="G648" s="5"/>
      <c r="H648" s="39"/>
      <c r="I648" s="40"/>
      <c r="J648" s="39"/>
    </row>
    <row r="649" spans="1:10" x14ac:dyDescent="0.2">
      <c r="A649" s="38"/>
      <c r="B649" s="5"/>
      <c r="C649" s="5"/>
      <c r="G649" s="5"/>
      <c r="H649" s="39"/>
      <c r="I649" s="40"/>
      <c r="J649" s="39"/>
    </row>
    <row r="650" spans="1:10" x14ac:dyDescent="0.2">
      <c r="A650" s="38"/>
      <c r="B650" s="5"/>
      <c r="C650" s="5"/>
      <c r="G650" s="5"/>
      <c r="H650" s="39"/>
      <c r="I650" s="40"/>
      <c r="J650" s="39"/>
    </row>
    <row r="651" spans="1:10" x14ac:dyDescent="0.2">
      <c r="A651" s="38"/>
      <c r="B651" s="5"/>
      <c r="C651" s="5"/>
      <c r="G651" s="5"/>
      <c r="H651" s="39"/>
      <c r="I651" s="40"/>
      <c r="J651" s="39"/>
    </row>
    <row r="652" spans="1:10" x14ac:dyDescent="0.2">
      <c r="A652" s="38"/>
      <c r="B652" s="5"/>
      <c r="C652" s="5"/>
      <c r="G652" s="5"/>
      <c r="H652" s="39"/>
      <c r="I652" s="40"/>
      <c r="J652" s="39"/>
    </row>
    <row r="653" spans="1:10" x14ac:dyDescent="0.2">
      <c r="A653" s="38"/>
      <c r="B653" s="5"/>
      <c r="C653" s="5"/>
      <c r="G653" s="5"/>
      <c r="H653" s="39"/>
      <c r="I653" s="40"/>
      <c r="J653" s="39"/>
    </row>
    <row r="654" spans="1:10" x14ac:dyDescent="0.2">
      <c r="A654" s="38"/>
      <c r="B654" s="5"/>
      <c r="C654" s="5"/>
      <c r="G654" s="5"/>
      <c r="H654" s="39"/>
      <c r="I654" s="40"/>
      <c r="J654" s="39"/>
    </row>
    <row r="655" spans="1:10" x14ac:dyDescent="0.2">
      <c r="A655" s="38"/>
      <c r="B655" s="5"/>
      <c r="C655" s="5"/>
      <c r="G655" s="5"/>
      <c r="H655" s="39"/>
      <c r="I655" s="40"/>
      <c r="J655" s="39"/>
    </row>
    <row r="656" spans="1:10" x14ac:dyDescent="0.2">
      <c r="A656" s="38"/>
      <c r="B656" s="5"/>
      <c r="C656" s="5"/>
      <c r="G656" s="5"/>
      <c r="H656" s="39"/>
      <c r="I656" s="40"/>
      <c r="J656" s="39"/>
    </row>
    <row r="657" spans="1:10" x14ac:dyDescent="0.2">
      <c r="A657" s="38"/>
      <c r="B657" s="5"/>
      <c r="C657" s="5"/>
      <c r="G657" s="5"/>
      <c r="H657" s="39"/>
      <c r="I657" s="40"/>
      <c r="J657" s="39"/>
    </row>
    <row r="658" spans="1:10" x14ac:dyDescent="0.2">
      <c r="A658" s="38"/>
      <c r="B658" s="5"/>
      <c r="C658" s="5"/>
      <c r="G658" s="5"/>
      <c r="H658" s="39"/>
      <c r="I658" s="40"/>
      <c r="J658" s="39"/>
    </row>
    <row r="659" spans="1:10" x14ac:dyDescent="0.2">
      <c r="A659" s="38"/>
      <c r="B659" s="5"/>
      <c r="C659" s="5"/>
      <c r="G659" s="5"/>
      <c r="H659" s="39"/>
      <c r="I659" s="40"/>
      <c r="J659" s="39"/>
    </row>
    <row r="660" spans="1:10" x14ac:dyDescent="0.2">
      <c r="A660" s="38"/>
      <c r="B660" s="5"/>
      <c r="C660" s="5"/>
      <c r="G660" s="5"/>
      <c r="H660" s="39"/>
      <c r="I660" s="40"/>
      <c r="J660" s="39"/>
    </row>
    <row r="661" spans="1:10" x14ac:dyDescent="0.2">
      <c r="A661" s="38"/>
      <c r="B661" s="5"/>
      <c r="C661" s="5"/>
      <c r="G661" s="5"/>
      <c r="H661" s="39"/>
      <c r="I661" s="40"/>
      <c r="J661" s="39"/>
    </row>
    <row r="662" spans="1:10" x14ac:dyDescent="0.2">
      <c r="A662" s="38"/>
      <c r="B662" s="5"/>
      <c r="C662" s="5"/>
      <c r="G662" s="5"/>
      <c r="H662" s="39"/>
      <c r="I662" s="40"/>
      <c r="J662" s="39"/>
    </row>
    <row r="663" spans="1:10" x14ac:dyDescent="0.2">
      <c r="A663" s="38"/>
      <c r="B663" s="5"/>
      <c r="C663" s="5"/>
      <c r="G663" s="5"/>
      <c r="H663" s="39"/>
      <c r="I663" s="40"/>
      <c r="J663" s="39"/>
    </row>
    <row r="664" spans="1:10" x14ac:dyDescent="0.2">
      <c r="A664" s="38"/>
      <c r="B664" s="5"/>
      <c r="C664" s="5"/>
      <c r="G664" s="5"/>
      <c r="H664" s="39"/>
      <c r="I664" s="40"/>
      <c r="J664" s="39"/>
    </row>
    <row r="665" spans="1:10" x14ac:dyDescent="0.2">
      <c r="A665" s="38"/>
      <c r="B665" s="5"/>
      <c r="C665" s="5"/>
      <c r="G665" s="5"/>
      <c r="H665" s="39"/>
      <c r="I665" s="40"/>
      <c r="J665" s="39"/>
    </row>
    <row r="666" spans="1:10" x14ac:dyDescent="0.2">
      <c r="A666" s="38"/>
      <c r="B666" s="5"/>
      <c r="C666" s="5"/>
      <c r="G666" s="5"/>
      <c r="H666" s="39"/>
      <c r="I666" s="40"/>
      <c r="J666" s="39"/>
    </row>
    <row r="667" spans="1:10" x14ac:dyDescent="0.2">
      <c r="A667" s="38"/>
      <c r="B667" s="5"/>
      <c r="C667" s="5"/>
      <c r="G667" s="5"/>
      <c r="H667" s="39"/>
      <c r="I667" s="40"/>
      <c r="J667" s="39"/>
    </row>
    <row r="668" spans="1:10" x14ac:dyDescent="0.2">
      <c r="A668" s="38"/>
      <c r="B668" s="5"/>
      <c r="C668" s="5"/>
      <c r="G668" s="5"/>
      <c r="H668" s="39"/>
      <c r="I668" s="40"/>
      <c r="J668" s="39"/>
    </row>
    <row r="669" spans="1:10" x14ac:dyDescent="0.2">
      <c r="A669" s="38"/>
      <c r="B669" s="5"/>
      <c r="C669" s="5"/>
      <c r="G669" s="5"/>
      <c r="H669" s="39"/>
      <c r="I669" s="40"/>
      <c r="J669" s="39"/>
    </row>
    <row r="670" spans="1:10" x14ac:dyDescent="0.2">
      <c r="A670" s="38"/>
      <c r="B670" s="5"/>
      <c r="C670" s="5"/>
      <c r="G670" s="5"/>
      <c r="H670" s="39"/>
      <c r="I670" s="40"/>
      <c r="J670" s="39"/>
    </row>
    <row r="671" spans="1:10" x14ac:dyDescent="0.2">
      <c r="A671" s="38"/>
      <c r="B671" s="5"/>
      <c r="C671" s="5"/>
      <c r="G671" s="5"/>
      <c r="H671" s="39"/>
      <c r="I671" s="40"/>
      <c r="J671" s="39"/>
    </row>
    <row r="672" spans="1:10" x14ac:dyDescent="0.2">
      <c r="A672" s="38"/>
      <c r="B672" s="5"/>
      <c r="C672" s="5"/>
      <c r="G672" s="5"/>
      <c r="H672" s="39"/>
      <c r="I672" s="40"/>
      <c r="J672" s="39"/>
    </row>
    <row r="673" spans="1:10" x14ac:dyDescent="0.2">
      <c r="A673" s="38"/>
      <c r="B673" s="5"/>
      <c r="C673" s="5"/>
      <c r="G673" s="5"/>
      <c r="H673" s="39"/>
      <c r="I673" s="40"/>
      <c r="J673" s="39"/>
    </row>
    <row r="674" spans="1:10" x14ac:dyDescent="0.2">
      <c r="A674" s="38"/>
      <c r="B674" s="5"/>
      <c r="C674" s="5"/>
      <c r="G674" s="5"/>
      <c r="H674" s="39"/>
      <c r="I674" s="40"/>
      <c r="J674" s="39"/>
    </row>
    <row r="675" spans="1:10" x14ac:dyDescent="0.2">
      <c r="A675" s="38"/>
      <c r="B675" s="5"/>
      <c r="C675" s="5"/>
      <c r="G675" s="5"/>
      <c r="H675" s="39"/>
      <c r="I675" s="40"/>
      <c r="J675" s="39"/>
    </row>
    <row r="676" spans="1:10" x14ac:dyDescent="0.2">
      <c r="A676" s="38"/>
      <c r="B676" s="5"/>
      <c r="C676" s="5"/>
      <c r="G676" s="5"/>
      <c r="H676" s="39"/>
      <c r="I676" s="40"/>
      <c r="J676" s="39"/>
    </row>
    <row r="677" spans="1:10" x14ac:dyDescent="0.2">
      <c r="A677" s="38"/>
      <c r="B677" s="5"/>
      <c r="C677" s="5"/>
      <c r="G677" s="5"/>
      <c r="H677" s="39"/>
      <c r="I677" s="40"/>
      <c r="J677" s="39"/>
    </row>
    <row r="678" spans="1:10" x14ac:dyDescent="0.2">
      <c r="A678" s="38"/>
      <c r="B678" s="5"/>
      <c r="C678" s="5"/>
      <c r="G678" s="5"/>
      <c r="H678" s="39"/>
      <c r="I678" s="40"/>
      <c r="J678" s="39"/>
    </row>
    <row r="679" spans="1:10" x14ac:dyDescent="0.2">
      <c r="A679" s="38"/>
      <c r="B679" s="5"/>
      <c r="C679" s="5"/>
      <c r="G679" s="5"/>
      <c r="H679" s="39"/>
      <c r="I679" s="40"/>
      <c r="J679" s="39"/>
    </row>
    <row r="680" spans="1:10" x14ac:dyDescent="0.2">
      <c r="A680" s="38"/>
      <c r="B680" s="5"/>
      <c r="C680" s="5"/>
      <c r="G680" s="5"/>
      <c r="H680" s="39"/>
      <c r="I680" s="40"/>
      <c r="J680" s="39"/>
    </row>
    <row r="681" spans="1:10" x14ac:dyDescent="0.2">
      <c r="A681" s="38"/>
      <c r="B681" s="5"/>
      <c r="C681" s="5"/>
      <c r="G681" s="5"/>
      <c r="H681" s="39"/>
      <c r="I681" s="40"/>
      <c r="J681" s="39"/>
    </row>
    <row r="682" spans="1:10" x14ac:dyDescent="0.2">
      <c r="A682" s="38"/>
      <c r="B682" s="5"/>
      <c r="C682" s="5"/>
      <c r="G682" s="5"/>
      <c r="H682" s="39"/>
      <c r="I682" s="40"/>
      <c r="J682" s="39"/>
    </row>
    <row r="683" spans="1:10" x14ac:dyDescent="0.2">
      <c r="A683" s="38"/>
      <c r="B683" s="5"/>
      <c r="C683" s="5"/>
      <c r="G683" s="5"/>
      <c r="H683" s="39"/>
      <c r="I683" s="40"/>
      <c r="J683" s="39"/>
    </row>
    <row r="684" spans="1:10" x14ac:dyDescent="0.2">
      <c r="A684" s="38"/>
      <c r="B684" s="5"/>
      <c r="C684" s="5"/>
      <c r="G684" s="5"/>
      <c r="H684" s="39"/>
      <c r="I684" s="40"/>
      <c r="J684" s="39"/>
    </row>
    <row r="685" spans="1:10" x14ac:dyDescent="0.2">
      <c r="A685" s="38"/>
      <c r="B685" s="5"/>
      <c r="C685" s="5"/>
      <c r="G685" s="5"/>
      <c r="H685" s="39"/>
      <c r="I685" s="40"/>
      <c r="J685" s="39"/>
    </row>
    <row r="686" spans="1:10" x14ac:dyDescent="0.2">
      <c r="A686" s="38"/>
      <c r="B686" s="5"/>
      <c r="C686" s="5"/>
      <c r="G686" s="5"/>
      <c r="H686" s="39"/>
      <c r="I686" s="40"/>
      <c r="J686" s="39"/>
    </row>
    <row r="687" spans="1:10" x14ac:dyDescent="0.2">
      <c r="A687" s="38"/>
      <c r="B687" s="5"/>
      <c r="C687" s="5"/>
      <c r="G687" s="5"/>
      <c r="H687" s="39"/>
      <c r="I687" s="40"/>
      <c r="J687" s="39"/>
    </row>
    <row r="688" spans="1:10" x14ac:dyDescent="0.2">
      <c r="A688" s="38"/>
      <c r="B688" s="5"/>
      <c r="C688" s="5"/>
      <c r="G688" s="5"/>
      <c r="H688" s="39"/>
      <c r="I688" s="40"/>
      <c r="J688" s="39"/>
    </row>
    <row r="689" spans="1:10" x14ac:dyDescent="0.2">
      <c r="A689" s="38"/>
      <c r="B689" s="5"/>
      <c r="C689" s="5"/>
      <c r="G689" s="5"/>
      <c r="H689" s="39"/>
      <c r="I689" s="40"/>
      <c r="J689" s="39"/>
    </row>
    <row r="690" spans="1:10" x14ac:dyDescent="0.2">
      <c r="A690" s="38"/>
      <c r="B690" s="5"/>
      <c r="C690" s="5"/>
      <c r="G690" s="5"/>
      <c r="H690" s="39"/>
      <c r="I690" s="40"/>
      <c r="J690" s="39"/>
    </row>
    <row r="691" spans="1:10" x14ac:dyDescent="0.2">
      <c r="A691" s="38"/>
      <c r="B691" s="5"/>
      <c r="C691" s="5"/>
      <c r="G691" s="5"/>
      <c r="H691" s="39"/>
      <c r="I691" s="40"/>
      <c r="J691" s="39"/>
    </row>
    <row r="692" spans="1:10" x14ac:dyDescent="0.2">
      <c r="A692" s="38"/>
      <c r="B692" s="5"/>
      <c r="C692" s="5"/>
      <c r="G692" s="5"/>
      <c r="H692" s="39"/>
      <c r="I692" s="40"/>
      <c r="J692" s="39"/>
    </row>
    <row r="693" spans="1:10" x14ac:dyDescent="0.2">
      <c r="A693" s="38"/>
      <c r="B693" s="5"/>
      <c r="C693" s="5"/>
      <c r="G693" s="5"/>
      <c r="H693" s="39"/>
      <c r="I693" s="40"/>
      <c r="J693" s="39"/>
    </row>
    <row r="694" spans="1:10" x14ac:dyDescent="0.2">
      <c r="A694" s="38"/>
      <c r="B694" s="5"/>
      <c r="C694" s="5"/>
      <c r="G694" s="5"/>
      <c r="H694" s="39"/>
      <c r="I694" s="40"/>
      <c r="J694" s="39"/>
    </row>
    <row r="695" spans="1:10" x14ac:dyDescent="0.2">
      <c r="A695" s="38"/>
      <c r="B695" s="5"/>
      <c r="C695" s="5"/>
      <c r="G695" s="5"/>
      <c r="H695" s="39"/>
      <c r="I695" s="40"/>
      <c r="J695" s="39"/>
    </row>
    <row r="696" spans="1:10" x14ac:dyDescent="0.2">
      <c r="A696" s="38"/>
      <c r="B696" s="5"/>
      <c r="C696" s="5"/>
      <c r="G696" s="5"/>
      <c r="H696" s="39"/>
      <c r="I696" s="40"/>
      <c r="J696" s="39"/>
    </row>
    <row r="697" spans="1:10" x14ac:dyDescent="0.2">
      <c r="A697" s="38"/>
      <c r="B697" s="5"/>
      <c r="C697" s="5"/>
      <c r="G697" s="5"/>
      <c r="H697" s="39"/>
      <c r="I697" s="40"/>
      <c r="J697" s="39"/>
    </row>
    <row r="698" spans="1:10" x14ac:dyDescent="0.2">
      <c r="A698" s="38"/>
      <c r="B698" s="5"/>
      <c r="C698" s="5"/>
      <c r="G698" s="5"/>
      <c r="H698" s="39"/>
      <c r="I698" s="40"/>
      <c r="J698" s="39"/>
    </row>
    <row r="699" spans="1:10" x14ac:dyDescent="0.2">
      <c r="A699" s="38"/>
      <c r="B699" s="5"/>
      <c r="C699" s="5"/>
      <c r="G699" s="5"/>
      <c r="H699" s="39"/>
      <c r="I699" s="40"/>
      <c r="J699" s="39"/>
    </row>
    <row r="700" spans="1:10" x14ac:dyDescent="0.2">
      <c r="A700" s="38"/>
      <c r="B700" s="5"/>
      <c r="C700" s="5"/>
      <c r="G700" s="5"/>
      <c r="H700" s="39"/>
      <c r="I700" s="40"/>
      <c r="J700" s="39"/>
    </row>
    <row r="701" spans="1:10" x14ac:dyDescent="0.2">
      <c r="A701" s="38"/>
      <c r="B701" s="5"/>
      <c r="C701" s="5"/>
      <c r="G701" s="5"/>
      <c r="H701" s="39"/>
      <c r="I701" s="40"/>
      <c r="J701" s="39"/>
    </row>
    <row r="702" spans="1:10" x14ac:dyDescent="0.2">
      <c r="A702" s="38"/>
      <c r="B702" s="5"/>
      <c r="C702" s="5"/>
      <c r="G702" s="5"/>
      <c r="H702" s="39"/>
      <c r="I702" s="40"/>
      <c r="J702" s="39"/>
    </row>
    <row r="703" spans="1:10" x14ac:dyDescent="0.2">
      <c r="A703" s="38"/>
      <c r="B703" s="5"/>
      <c r="C703" s="5"/>
      <c r="G703" s="5"/>
      <c r="H703" s="39"/>
      <c r="I703" s="40"/>
      <c r="J703" s="39"/>
    </row>
    <row r="704" spans="1:10" x14ac:dyDescent="0.2">
      <c r="A704" s="38"/>
      <c r="B704" s="5"/>
      <c r="C704" s="5"/>
      <c r="G704" s="5"/>
      <c r="H704" s="39"/>
      <c r="I704" s="40"/>
      <c r="J704" s="39"/>
    </row>
    <row r="705" spans="1:10" x14ac:dyDescent="0.2">
      <c r="A705" s="38"/>
      <c r="B705" s="5"/>
      <c r="C705" s="5"/>
      <c r="G705" s="5"/>
      <c r="H705" s="39"/>
      <c r="I705" s="40"/>
      <c r="J705" s="39"/>
    </row>
    <row r="706" spans="1:10" x14ac:dyDescent="0.2">
      <c r="A706" s="38"/>
      <c r="B706" s="5"/>
      <c r="C706" s="5"/>
      <c r="G706" s="5"/>
      <c r="H706" s="39"/>
      <c r="I706" s="40"/>
      <c r="J706" s="39"/>
    </row>
    <row r="707" spans="1:10" x14ac:dyDescent="0.2">
      <c r="A707" s="38"/>
      <c r="B707" s="5"/>
      <c r="C707" s="5"/>
      <c r="G707" s="5"/>
      <c r="H707" s="39"/>
      <c r="I707" s="40"/>
      <c r="J707" s="39"/>
    </row>
    <row r="708" spans="1:10" x14ac:dyDescent="0.2">
      <c r="A708" s="38"/>
      <c r="B708" s="5"/>
      <c r="C708" s="5"/>
      <c r="G708" s="5"/>
      <c r="H708" s="39"/>
      <c r="I708" s="40"/>
      <c r="J708" s="39"/>
    </row>
    <row r="709" spans="1:10" x14ac:dyDescent="0.2">
      <c r="A709" s="38"/>
      <c r="B709" s="5"/>
      <c r="C709" s="5"/>
      <c r="G709" s="5"/>
      <c r="H709" s="39"/>
      <c r="I709" s="40"/>
      <c r="J709" s="39"/>
    </row>
    <row r="710" spans="1:10" x14ac:dyDescent="0.2">
      <c r="A710" s="38"/>
      <c r="B710" s="5"/>
      <c r="C710" s="5"/>
      <c r="G710" s="5"/>
      <c r="H710" s="39"/>
      <c r="I710" s="40"/>
      <c r="J710" s="39"/>
    </row>
    <row r="711" spans="1:10" x14ac:dyDescent="0.2">
      <c r="A711" s="38"/>
      <c r="B711" s="5"/>
      <c r="C711" s="5"/>
      <c r="G711" s="5"/>
      <c r="H711" s="39"/>
      <c r="I711" s="40"/>
      <c r="J711" s="39"/>
    </row>
    <row r="712" spans="1:10" x14ac:dyDescent="0.2">
      <c r="A712" s="38"/>
      <c r="B712" s="5"/>
      <c r="C712" s="5"/>
      <c r="G712" s="5"/>
      <c r="H712" s="39"/>
      <c r="I712" s="40"/>
      <c r="J712" s="39"/>
    </row>
    <row r="713" spans="1:10" x14ac:dyDescent="0.2">
      <c r="A713" s="38"/>
      <c r="B713" s="5"/>
      <c r="C713" s="5"/>
      <c r="G713" s="5"/>
      <c r="H713" s="39"/>
      <c r="I713" s="40"/>
      <c r="J713" s="39"/>
    </row>
    <row r="714" spans="1:10" x14ac:dyDescent="0.2">
      <c r="A714" s="38"/>
      <c r="B714" s="5"/>
      <c r="C714" s="5"/>
      <c r="G714" s="5"/>
      <c r="H714" s="39"/>
      <c r="I714" s="40"/>
      <c r="J714" s="39"/>
    </row>
    <row r="715" spans="1:10" x14ac:dyDescent="0.2">
      <c r="A715" s="38"/>
      <c r="B715" s="5"/>
      <c r="C715" s="5"/>
      <c r="G715" s="5"/>
      <c r="H715" s="39"/>
      <c r="I715" s="40"/>
      <c r="J715" s="39"/>
    </row>
    <row r="716" spans="1:10" x14ac:dyDescent="0.2">
      <c r="A716" s="38"/>
      <c r="B716" s="5"/>
      <c r="C716" s="5"/>
      <c r="G716" s="5"/>
      <c r="H716" s="39"/>
      <c r="I716" s="40"/>
      <c r="J716" s="39"/>
    </row>
    <row r="717" spans="1:10" x14ac:dyDescent="0.2">
      <c r="A717" s="38"/>
      <c r="B717" s="5"/>
      <c r="C717" s="5"/>
      <c r="G717" s="5"/>
      <c r="H717" s="39"/>
      <c r="I717" s="40"/>
      <c r="J717" s="39"/>
    </row>
    <row r="718" spans="1:10" x14ac:dyDescent="0.2">
      <c r="A718" s="38"/>
      <c r="B718" s="5"/>
      <c r="C718" s="5"/>
      <c r="G718" s="5"/>
      <c r="H718" s="39"/>
      <c r="I718" s="40"/>
      <c r="J718" s="39"/>
    </row>
    <row r="719" spans="1:10" x14ac:dyDescent="0.2">
      <c r="A719" s="38"/>
      <c r="B719" s="5"/>
      <c r="C719" s="5"/>
      <c r="G719" s="5"/>
      <c r="H719" s="39"/>
      <c r="I719" s="40"/>
      <c r="J719" s="39"/>
    </row>
    <row r="720" spans="1:10" x14ac:dyDescent="0.2">
      <c r="A720" s="38"/>
      <c r="B720" s="5"/>
      <c r="C720" s="5"/>
      <c r="G720" s="5"/>
      <c r="H720" s="39"/>
      <c r="I720" s="40"/>
      <c r="J720" s="39"/>
    </row>
    <row r="721" spans="1:10" x14ac:dyDescent="0.2">
      <c r="A721" s="38"/>
      <c r="B721" s="5"/>
      <c r="C721" s="5"/>
      <c r="G721" s="5"/>
      <c r="H721" s="39"/>
      <c r="I721" s="40"/>
      <c r="J721" s="39"/>
    </row>
    <row r="722" spans="1:10" x14ac:dyDescent="0.2">
      <c r="A722" s="38"/>
      <c r="B722" s="5"/>
      <c r="C722" s="5"/>
      <c r="G722" s="5"/>
      <c r="H722" s="39"/>
      <c r="I722" s="40"/>
      <c r="J722" s="39"/>
    </row>
    <row r="723" spans="1:10" x14ac:dyDescent="0.2">
      <c r="A723" s="38"/>
      <c r="B723" s="5"/>
      <c r="C723" s="5"/>
      <c r="G723" s="5"/>
      <c r="H723" s="39"/>
      <c r="I723" s="40"/>
      <c r="J723" s="39"/>
    </row>
    <row r="724" spans="1:10" x14ac:dyDescent="0.2">
      <c r="A724" s="38"/>
      <c r="B724" s="5"/>
      <c r="C724" s="5"/>
      <c r="G724" s="5"/>
      <c r="H724" s="39"/>
      <c r="I724" s="40"/>
      <c r="J724" s="39"/>
    </row>
    <row r="725" spans="1:10" x14ac:dyDescent="0.2">
      <c r="A725" s="38"/>
      <c r="B725" s="5"/>
      <c r="C725" s="5"/>
      <c r="G725" s="5"/>
      <c r="H725" s="39"/>
      <c r="I725" s="40"/>
      <c r="J725" s="39"/>
    </row>
    <row r="726" spans="1:10" x14ac:dyDescent="0.2">
      <c r="A726" s="38"/>
      <c r="B726" s="5"/>
      <c r="C726" s="5"/>
      <c r="G726" s="5"/>
      <c r="H726" s="39"/>
      <c r="I726" s="40"/>
      <c r="J726" s="39"/>
    </row>
    <row r="727" spans="1:10" x14ac:dyDescent="0.2">
      <c r="A727" s="38"/>
      <c r="B727" s="5"/>
      <c r="C727" s="5"/>
      <c r="G727" s="5"/>
      <c r="H727" s="39"/>
      <c r="I727" s="40"/>
      <c r="J727" s="39"/>
    </row>
    <row r="728" spans="1:10" x14ac:dyDescent="0.2">
      <c r="A728" s="38"/>
      <c r="B728" s="5"/>
      <c r="C728" s="5"/>
      <c r="G728" s="5"/>
      <c r="H728" s="39"/>
      <c r="I728" s="40"/>
      <c r="J728" s="39"/>
    </row>
    <row r="729" spans="1:10" x14ac:dyDescent="0.2">
      <c r="A729" s="38"/>
      <c r="B729" s="5"/>
      <c r="C729" s="5"/>
      <c r="G729" s="5"/>
      <c r="H729" s="39"/>
      <c r="I729" s="40"/>
      <c r="J729" s="39"/>
    </row>
    <row r="730" spans="1:10" x14ac:dyDescent="0.2">
      <c r="A730" s="38"/>
      <c r="B730" s="5"/>
      <c r="C730" s="5"/>
      <c r="G730" s="5"/>
      <c r="H730" s="39"/>
      <c r="I730" s="40"/>
      <c r="J730" s="39"/>
    </row>
    <row r="731" spans="1:10" x14ac:dyDescent="0.2">
      <c r="A731" s="38"/>
      <c r="B731" s="5"/>
      <c r="C731" s="5"/>
      <c r="G731" s="5"/>
      <c r="H731" s="39"/>
      <c r="I731" s="40"/>
      <c r="J731" s="39"/>
    </row>
    <row r="732" spans="1:10" x14ac:dyDescent="0.2">
      <c r="A732" s="38"/>
      <c r="B732" s="5"/>
      <c r="C732" s="5"/>
      <c r="G732" s="5"/>
      <c r="H732" s="39"/>
      <c r="I732" s="40"/>
      <c r="J732" s="39"/>
    </row>
    <row r="733" spans="1:10" x14ac:dyDescent="0.2">
      <c r="A733" s="38"/>
      <c r="B733" s="5"/>
      <c r="C733" s="5"/>
      <c r="G733" s="5"/>
      <c r="H733" s="39"/>
      <c r="I733" s="40"/>
      <c r="J733" s="39"/>
    </row>
    <row r="734" spans="1:10" x14ac:dyDescent="0.2">
      <c r="A734" s="38"/>
      <c r="B734" s="5"/>
      <c r="C734" s="5"/>
      <c r="G734" s="5"/>
      <c r="H734" s="39"/>
      <c r="I734" s="40"/>
      <c r="J734" s="39"/>
    </row>
    <row r="735" spans="1:10" x14ac:dyDescent="0.2">
      <c r="A735" s="38"/>
      <c r="B735" s="5"/>
      <c r="C735" s="5"/>
      <c r="G735" s="5"/>
      <c r="H735" s="39"/>
      <c r="I735" s="40"/>
      <c r="J735" s="39"/>
    </row>
    <row r="736" spans="1:10" x14ac:dyDescent="0.2">
      <c r="A736" s="38"/>
      <c r="B736" s="5"/>
      <c r="C736" s="5"/>
      <c r="G736" s="5"/>
      <c r="H736" s="39"/>
      <c r="I736" s="40"/>
      <c r="J736" s="39"/>
    </row>
    <row r="737" spans="1:10" x14ac:dyDescent="0.2">
      <c r="A737" s="38"/>
      <c r="B737" s="5"/>
      <c r="C737" s="5"/>
      <c r="G737" s="5"/>
      <c r="H737" s="39"/>
      <c r="I737" s="40"/>
      <c r="J737" s="39"/>
    </row>
    <row r="738" spans="1:10" x14ac:dyDescent="0.2">
      <c r="A738" s="38"/>
      <c r="B738" s="5"/>
      <c r="C738" s="5"/>
      <c r="G738" s="5"/>
      <c r="H738" s="39"/>
      <c r="I738" s="40"/>
      <c r="J738" s="39"/>
    </row>
    <row r="739" spans="1:10" x14ac:dyDescent="0.2">
      <c r="A739" s="38"/>
      <c r="B739" s="5"/>
      <c r="C739" s="5"/>
      <c r="G739" s="5"/>
      <c r="H739" s="39"/>
      <c r="I739" s="40"/>
      <c r="J739" s="39"/>
    </row>
    <row r="740" spans="1:10" x14ac:dyDescent="0.2">
      <c r="A740" s="38"/>
      <c r="B740" s="5"/>
      <c r="C740" s="5"/>
      <c r="G740" s="5"/>
      <c r="H740" s="39"/>
      <c r="I740" s="40"/>
      <c r="J740" s="39"/>
    </row>
    <row r="741" spans="1:10" x14ac:dyDescent="0.2">
      <c r="A741" s="38"/>
      <c r="B741" s="5"/>
      <c r="C741" s="5"/>
      <c r="G741" s="5"/>
      <c r="H741" s="39"/>
      <c r="I741" s="40"/>
      <c r="J741" s="39"/>
    </row>
    <row r="742" spans="1:10" x14ac:dyDescent="0.2">
      <c r="A742" s="38"/>
      <c r="B742" s="5"/>
      <c r="C742" s="5"/>
      <c r="G742" s="5"/>
      <c r="H742" s="39"/>
      <c r="I742" s="40"/>
      <c r="J742" s="39"/>
    </row>
    <row r="743" spans="1:10" x14ac:dyDescent="0.2">
      <c r="A743" s="38"/>
      <c r="B743" s="5"/>
      <c r="C743" s="5"/>
      <c r="G743" s="5"/>
      <c r="H743" s="39"/>
      <c r="I743" s="40"/>
      <c r="J743" s="39"/>
    </row>
    <row r="744" spans="1:10" x14ac:dyDescent="0.2">
      <c r="A744" s="38"/>
      <c r="B744" s="5"/>
      <c r="C744" s="5"/>
      <c r="G744" s="5"/>
      <c r="H744" s="39"/>
      <c r="I744" s="40"/>
      <c r="J744" s="39"/>
    </row>
    <row r="745" spans="1:10" x14ac:dyDescent="0.2">
      <c r="A745" s="38"/>
      <c r="B745" s="5"/>
      <c r="C745" s="5"/>
      <c r="G745" s="5"/>
      <c r="H745" s="39"/>
      <c r="I745" s="40"/>
      <c r="J745" s="39"/>
    </row>
    <row r="746" spans="1:10" x14ac:dyDescent="0.2">
      <c r="A746" s="38"/>
      <c r="B746" s="5"/>
      <c r="C746" s="5"/>
      <c r="G746" s="5"/>
      <c r="H746" s="39"/>
      <c r="I746" s="40"/>
      <c r="J746" s="39"/>
    </row>
    <row r="747" spans="1:10" x14ac:dyDescent="0.2">
      <c r="A747" s="38"/>
      <c r="B747" s="5"/>
      <c r="C747" s="5"/>
      <c r="G747" s="5"/>
      <c r="H747" s="39"/>
      <c r="I747" s="40"/>
      <c r="J747" s="39"/>
    </row>
    <row r="748" spans="1:10" x14ac:dyDescent="0.2">
      <c r="A748" s="38"/>
      <c r="B748" s="5"/>
      <c r="C748" s="5"/>
      <c r="G748" s="5"/>
      <c r="H748" s="39"/>
      <c r="I748" s="40"/>
      <c r="J748" s="39"/>
    </row>
    <row r="749" spans="1:10" x14ac:dyDescent="0.2">
      <c r="A749" s="38"/>
      <c r="B749" s="5"/>
      <c r="C749" s="5"/>
      <c r="G749" s="5"/>
      <c r="H749" s="39"/>
      <c r="I749" s="40"/>
      <c r="J749" s="39"/>
    </row>
    <row r="750" spans="1:10" x14ac:dyDescent="0.2">
      <c r="A750" s="38"/>
      <c r="B750" s="5"/>
      <c r="C750" s="5"/>
      <c r="G750" s="5"/>
      <c r="H750" s="39"/>
      <c r="I750" s="40"/>
      <c r="J750" s="39"/>
    </row>
    <row r="751" spans="1:10" x14ac:dyDescent="0.2">
      <c r="A751" s="38"/>
      <c r="B751" s="5"/>
      <c r="C751" s="5"/>
      <c r="G751" s="5"/>
      <c r="H751" s="39"/>
      <c r="I751" s="40"/>
      <c r="J751" s="39"/>
    </row>
    <row r="752" spans="1:10" x14ac:dyDescent="0.2">
      <c r="A752" s="38"/>
      <c r="B752" s="5"/>
      <c r="C752" s="5"/>
      <c r="G752" s="5"/>
      <c r="H752" s="39"/>
      <c r="I752" s="40"/>
      <c r="J752" s="39"/>
    </row>
    <row r="753" spans="1:10" x14ac:dyDescent="0.2">
      <c r="A753" s="38"/>
      <c r="B753" s="5"/>
      <c r="C753" s="5"/>
      <c r="G753" s="5"/>
      <c r="H753" s="39"/>
      <c r="I753" s="40"/>
      <c r="J753" s="39"/>
    </row>
    <row r="754" spans="1:10" x14ac:dyDescent="0.2">
      <c r="A754" s="38"/>
      <c r="B754" s="5"/>
      <c r="C754" s="5"/>
      <c r="G754" s="5"/>
      <c r="H754" s="39"/>
      <c r="I754" s="40"/>
      <c r="J754" s="39"/>
    </row>
    <row r="755" spans="1:10" x14ac:dyDescent="0.2">
      <c r="A755" s="38"/>
      <c r="B755" s="5"/>
      <c r="C755" s="5"/>
      <c r="G755" s="5"/>
      <c r="H755" s="39"/>
      <c r="I755" s="40"/>
      <c r="J755" s="39"/>
    </row>
    <row r="756" spans="1:10" x14ac:dyDescent="0.2">
      <c r="A756" s="38"/>
      <c r="B756" s="5"/>
      <c r="C756" s="5"/>
      <c r="G756" s="5"/>
      <c r="H756" s="39"/>
      <c r="I756" s="40"/>
      <c r="J756" s="39"/>
    </row>
    <row r="757" spans="1:10" x14ac:dyDescent="0.2">
      <c r="A757" s="38"/>
      <c r="B757" s="5"/>
      <c r="C757" s="5"/>
      <c r="G757" s="5"/>
      <c r="H757" s="39"/>
      <c r="I757" s="40"/>
      <c r="J757" s="39"/>
    </row>
    <row r="758" spans="1:10" x14ac:dyDescent="0.2">
      <c r="A758" s="38"/>
      <c r="B758" s="5"/>
      <c r="C758" s="5"/>
      <c r="G758" s="5"/>
      <c r="H758" s="39"/>
      <c r="I758" s="40"/>
      <c r="J758" s="39"/>
    </row>
    <row r="759" spans="1:10" x14ac:dyDescent="0.2">
      <c r="A759" s="38"/>
      <c r="B759" s="5"/>
      <c r="C759" s="5"/>
      <c r="G759" s="5"/>
      <c r="H759" s="39"/>
      <c r="I759" s="40"/>
      <c r="J759" s="39"/>
    </row>
    <row r="760" spans="1:10" x14ac:dyDescent="0.2">
      <c r="A760" s="38"/>
      <c r="B760" s="5"/>
      <c r="C760" s="5"/>
      <c r="G760" s="5"/>
      <c r="H760" s="39"/>
      <c r="I760" s="40"/>
      <c r="J760" s="39"/>
    </row>
    <row r="761" spans="1:10" x14ac:dyDescent="0.2">
      <c r="A761" s="38"/>
      <c r="B761" s="5"/>
      <c r="C761" s="5"/>
      <c r="G761" s="5"/>
      <c r="H761" s="39"/>
      <c r="I761" s="40"/>
      <c r="J761" s="39"/>
    </row>
    <row r="762" spans="1:10" x14ac:dyDescent="0.2">
      <c r="A762" s="38"/>
      <c r="B762" s="5"/>
      <c r="C762" s="5"/>
      <c r="G762" s="5"/>
      <c r="H762" s="39"/>
      <c r="I762" s="40"/>
      <c r="J762" s="39"/>
    </row>
    <row r="763" spans="1:10" x14ac:dyDescent="0.2">
      <c r="A763" s="38"/>
      <c r="B763" s="5"/>
      <c r="C763" s="5"/>
      <c r="G763" s="5"/>
      <c r="H763" s="39"/>
      <c r="I763" s="40"/>
      <c r="J763" s="39"/>
    </row>
    <row r="764" spans="1:10" x14ac:dyDescent="0.2">
      <c r="A764" s="38"/>
      <c r="B764" s="5"/>
      <c r="C764" s="5"/>
      <c r="G764" s="5"/>
      <c r="H764" s="39"/>
      <c r="I764" s="40"/>
      <c r="J764" s="39"/>
    </row>
    <row r="765" spans="1:10" x14ac:dyDescent="0.2">
      <c r="A765" s="38"/>
      <c r="B765" s="5"/>
      <c r="C765" s="5"/>
      <c r="G765" s="5"/>
      <c r="H765" s="39"/>
      <c r="I765" s="40"/>
      <c r="J765" s="39"/>
    </row>
    <row r="766" spans="1:10" x14ac:dyDescent="0.2">
      <c r="A766" s="38"/>
      <c r="B766" s="5"/>
      <c r="C766" s="5"/>
      <c r="G766" s="5"/>
      <c r="H766" s="39"/>
      <c r="I766" s="40"/>
      <c r="J766" s="39"/>
    </row>
    <row r="767" spans="1:10" x14ac:dyDescent="0.2">
      <c r="A767" s="38"/>
      <c r="B767" s="5"/>
      <c r="C767" s="5"/>
      <c r="G767" s="5"/>
      <c r="H767" s="39"/>
      <c r="I767" s="40"/>
      <c r="J767" s="39"/>
    </row>
    <row r="768" spans="1:10" x14ac:dyDescent="0.2">
      <c r="A768" s="38"/>
      <c r="B768" s="5"/>
      <c r="C768" s="5"/>
      <c r="G768" s="5"/>
      <c r="H768" s="39"/>
      <c r="I768" s="40"/>
      <c r="J768" s="39"/>
    </row>
    <row r="769" spans="1:10" x14ac:dyDescent="0.2">
      <c r="A769" s="38"/>
      <c r="B769" s="5"/>
      <c r="C769" s="5"/>
      <c r="G769" s="5"/>
      <c r="H769" s="39"/>
      <c r="I769" s="40"/>
      <c r="J769" s="39"/>
    </row>
    <row r="770" spans="1:10" x14ac:dyDescent="0.2">
      <c r="A770" s="38"/>
      <c r="B770" s="5"/>
      <c r="C770" s="5"/>
      <c r="G770" s="5"/>
      <c r="H770" s="39"/>
      <c r="I770" s="40"/>
      <c r="J770" s="39"/>
    </row>
    <row r="771" spans="1:10" x14ac:dyDescent="0.2">
      <c r="A771" s="38"/>
      <c r="B771" s="5"/>
      <c r="C771" s="5"/>
      <c r="G771" s="5"/>
      <c r="H771" s="39"/>
      <c r="I771" s="40"/>
      <c r="J771" s="39"/>
    </row>
    <row r="772" spans="1:10" x14ac:dyDescent="0.2">
      <c r="A772" s="38"/>
      <c r="B772" s="5"/>
      <c r="C772" s="5"/>
      <c r="G772" s="5"/>
      <c r="H772" s="39"/>
      <c r="I772" s="40"/>
      <c r="J772" s="39"/>
    </row>
    <row r="773" spans="1:10" x14ac:dyDescent="0.2">
      <c r="A773" s="38"/>
      <c r="B773" s="5"/>
      <c r="C773" s="5"/>
      <c r="G773" s="5"/>
      <c r="H773" s="39"/>
      <c r="I773" s="40"/>
      <c r="J773" s="39"/>
    </row>
    <row r="774" spans="1:10" x14ac:dyDescent="0.2">
      <c r="A774" s="38"/>
      <c r="B774" s="5"/>
      <c r="C774" s="5"/>
      <c r="G774" s="5"/>
      <c r="H774" s="39"/>
      <c r="I774" s="40"/>
      <c r="J774" s="39"/>
    </row>
    <row r="775" spans="1:10" x14ac:dyDescent="0.2">
      <c r="A775" s="38"/>
      <c r="B775" s="5"/>
      <c r="C775" s="5"/>
      <c r="G775" s="5"/>
      <c r="H775" s="39"/>
      <c r="I775" s="40"/>
      <c r="J775" s="39"/>
    </row>
    <row r="776" spans="1:10" x14ac:dyDescent="0.2">
      <c r="A776" s="38"/>
      <c r="B776" s="5"/>
      <c r="C776" s="5"/>
      <c r="G776" s="5"/>
      <c r="H776" s="39"/>
      <c r="I776" s="40"/>
      <c r="J776" s="39"/>
    </row>
    <row r="777" spans="1:10" x14ac:dyDescent="0.2">
      <c r="A777" s="38"/>
      <c r="B777" s="5"/>
      <c r="C777" s="5"/>
      <c r="G777" s="5"/>
      <c r="H777" s="39"/>
      <c r="I777" s="40"/>
      <c r="J777" s="39"/>
    </row>
    <row r="778" spans="1:10" x14ac:dyDescent="0.2">
      <c r="A778" s="38"/>
      <c r="B778" s="5"/>
      <c r="C778" s="5"/>
      <c r="G778" s="5"/>
      <c r="H778" s="39"/>
      <c r="I778" s="40"/>
      <c r="J778" s="39"/>
    </row>
    <row r="779" spans="1:10" x14ac:dyDescent="0.2">
      <c r="A779" s="38"/>
      <c r="B779" s="5"/>
      <c r="C779" s="5"/>
      <c r="G779" s="5"/>
      <c r="H779" s="39"/>
      <c r="I779" s="40"/>
      <c r="J779" s="39"/>
    </row>
    <row r="780" spans="1:10" x14ac:dyDescent="0.2">
      <c r="A780" s="38"/>
      <c r="B780" s="5"/>
      <c r="C780" s="5"/>
      <c r="G780" s="5"/>
      <c r="H780" s="39"/>
      <c r="I780" s="40"/>
      <c r="J780" s="39"/>
    </row>
    <row r="781" spans="1:10" x14ac:dyDescent="0.2">
      <c r="A781" s="38"/>
      <c r="B781" s="5"/>
      <c r="C781" s="5"/>
      <c r="G781" s="5"/>
      <c r="H781" s="39"/>
      <c r="I781" s="40"/>
      <c r="J781" s="39"/>
    </row>
    <row r="782" spans="1:10" x14ac:dyDescent="0.2">
      <c r="A782" s="38"/>
      <c r="B782" s="5"/>
      <c r="C782" s="5"/>
      <c r="G782" s="5"/>
      <c r="H782" s="39"/>
      <c r="I782" s="40"/>
      <c r="J782" s="39"/>
    </row>
    <row r="783" spans="1:10" x14ac:dyDescent="0.2">
      <c r="A783" s="38"/>
      <c r="B783" s="5"/>
      <c r="C783" s="5"/>
      <c r="G783" s="5"/>
      <c r="H783" s="39"/>
      <c r="I783" s="40"/>
      <c r="J783" s="39"/>
    </row>
    <row r="784" spans="1:10" x14ac:dyDescent="0.2">
      <c r="A784" s="38"/>
      <c r="B784" s="5"/>
      <c r="C784" s="5"/>
      <c r="G784" s="5"/>
      <c r="H784" s="39"/>
      <c r="I784" s="40"/>
      <c r="J784" s="39"/>
    </row>
    <row r="785" spans="1:10" x14ac:dyDescent="0.2">
      <c r="A785" s="38"/>
      <c r="B785" s="5"/>
      <c r="C785" s="5"/>
      <c r="G785" s="5"/>
      <c r="H785" s="39"/>
      <c r="I785" s="40"/>
      <c r="J785" s="39"/>
    </row>
    <row r="786" spans="1:10" x14ac:dyDescent="0.2">
      <c r="A786" s="38"/>
      <c r="B786" s="5"/>
      <c r="C786" s="5"/>
      <c r="G786" s="5"/>
      <c r="H786" s="39"/>
      <c r="I786" s="40"/>
      <c r="J786" s="39"/>
    </row>
    <row r="787" spans="1:10" x14ac:dyDescent="0.2">
      <c r="A787" s="38"/>
      <c r="B787" s="5"/>
      <c r="C787" s="5"/>
      <c r="G787" s="5"/>
      <c r="H787" s="39"/>
      <c r="I787" s="40"/>
      <c r="J787" s="39"/>
    </row>
    <row r="788" spans="1:10" x14ac:dyDescent="0.2">
      <c r="A788" s="38"/>
      <c r="B788" s="5"/>
      <c r="C788" s="5"/>
      <c r="G788" s="5"/>
      <c r="H788" s="39"/>
      <c r="I788" s="40"/>
      <c r="J788" s="39"/>
    </row>
    <row r="789" spans="1:10" x14ac:dyDescent="0.2">
      <c r="A789" s="38"/>
      <c r="B789" s="5"/>
      <c r="C789" s="5"/>
      <c r="G789" s="5"/>
      <c r="H789" s="39"/>
      <c r="I789" s="40"/>
      <c r="J789" s="39"/>
    </row>
    <row r="790" spans="1:10" x14ac:dyDescent="0.2">
      <c r="A790" s="38"/>
      <c r="B790" s="5"/>
      <c r="C790" s="5"/>
      <c r="G790" s="5"/>
      <c r="H790" s="39"/>
      <c r="I790" s="40"/>
      <c r="J790" s="39"/>
    </row>
    <row r="791" spans="1:10" x14ac:dyDescent="0.2">
      <c r="A791" s="38"/>
      <c r="B791" s="5"/>
      <c r="C791" s="5"/>
      <c r="G791" s="5"/>
      <c r="H791" s="39"/>
      <c r="I791" s="40"/>
      <c r="J791" s="39"/>
    </row>
    <row r="792" spans="1:10" x14ac:dyDescent="0.2">
      <c r="A792" s="38"/>
      <c r="B792" s="5"/>
      <c r="C792" s="5"/>
      <c r="G792" s="5"/>
      <c r="H792" s="39"/>
      <c r="I792" s="40"/>
      <c r="J792" s="39"/>
    </row>
    <row r="793" spans="1:10" x14ac:dyDescent="0.2">
      <c r="A793" s="38"/>
      <c r="B793" s="5"/>
      <c r="C793" s="5"/>
      <c r="G793" s="5"/>
      <c r="H793" s="39"/>
      <c r="I793" s="40"/>
      <c r="J793" s="39"/>
    </row>
    <row r="794" spans="1:10" x14ac:dyDescent="0.2">
      <c r="A794" s="38"/>
      <c r="B794" s="5"/>
      <c r="C794" s="5"/>
      <c r="G794" s="5"/>
      <c r="H794" s="39"/>
      <c r="I794" s="40"/>
      <c r="J794" s="39"/>
    </row>
    <row r="795" spans="1:10" x14ac:dyDescent="0.2">
      <c r="A795" s="38"/>
      <c r="B795" s="5"/>
      <c r="C795" s="5"/>
      <c r="G795" s="5"/>
      <c r="H795" s="39"/>
      <c r="I795" s="40"/>
      <c r="J795" s="39"/>
    </row>
    <row r="796" spans="1:10" x14ac:dyDescent="0.2">
      <c r="A796" s="38"/>
      <c r="B796" s="5"/>
      <c r="C796" s="5"/>
      <c r="G796" s="5"/>
      <c r="H796" s="39"/>
      <c r="I796" s="40"/>
      <c r="J796" s="39"/>
    </row>
    <row r="797" spans="1:10" x14ac:dyDescent="0.2">
      <c r="A797" s="38"/>
      <c r="B797" s="5"/>
      <c r="C797" s="5"/>
      <c r="G797" s="5"/>
      <c r="H797" s="39"/>
      <c r="I797" s="40"/>
      <c r="J797" s="39"/>
    </row>
    <row r="798" spans="1:10" x14ac:dyDescent="0.2">
      <c r="A798" s="38"/>
      <c r="B798" s="5"/>
      <c r="C798" s="5"/>
      <c r="G798" s="5"/>
      <c r="H798" s="39"/>
      <c r="I798" s="40"/>
      <c r="J798" s="39"/>
    </row>
    <row r="799" spans="1:10" x14ac:dyDescent="0.2">
      <c r="A799" s="38"/>
      <c r="B799" s="5"/>
      <c r="C799" s="5"/>
      <c r="G799" s="5"/>
      <c r="H799" s="39"/>
      <c r="I799" s="40"/>
      <c r="J799" s="39"/>
    </row>
    <row r="800" spans="1:10" x14ac:dyDescent="0.2">
      <c r="A800" s="38"/>
      <c r="B800" s="5"/>
      <c r="C800" s="5"/>
      <c r="G800" s="5"/>
      <c r="H800" s="39"/>
      <c r="I800" s="40"/>
      <c r="J800" s="39"/>
    </row>
    <row r="801" spans="1:10" x14ac:dyDescent="0.2">
      <c r="A801" s="38"/>
      <c r="B801" s="5"/>
      <c r="C801" s="5"/>
      <c r="G801" s="5"/>
      <c r="H801" s="39"/>
      <c r="I801" s="40"/>
      <c r="J801" s="39"/>
    </row>
    <row r="802" spans="1:10" x14ac:dyDescent="0.2">
      <c r="A802" s="38"/>
      <c r="B802" s="5"/>
      <c r="C802" s="5"/>
      <c r="G802" s="5"/>
      <c r="H802" s="39"/>
      <c r="I802" s="40"/>
      <c r="J802" s="39"/>
    </row>
    <row r="803" spans="1:10" x14ac:dyDescent="0.2">
      <c r="A803" s="38"/>
      <c r="B803" s="5"/>
      <c r="C803" s="5"/>
      <c r="G803" s="5"/>
      <c r="H803" s="39"/>
      <c r="I803" s="40"/>
      <c r="J803" s="39"/>
    </row>
    <row r="804" spans="1:10" x14ac:dyDescent="0.2">
      <c r="A804" s="38"/>
      <c r="B804" s="5"/>
      <c r="C804" s="5"/>
      <c r="G804" s="5"/>
      <c r="H804" s="39"/>
      <c r="I804" s="40"/>
      <c r="J804" s="39"/>
    </row>
    <row r="805" spans="1:10" x14ac:dyDescent="0.2">
      <c r="A805" s="38"/>
      <c r="B805" s="5"/>
      <c r="C805" s="5"/>
      <c r="G805" s="5"/>
      <c r="H805" s="39"/>
      <c r="I805" s="40"/>
      <c r="J805" s="39"/>
    </row>
    <row r="806" spans="1:10" x14ac:dyDescent="0.2">
      <c r="A806" s="38"/>
      <c r="B806" s="5"/>
      <c r="C806" s="5"/>
      <c r="G806" s="5"/>
      <c r="H806" s="39"/>
      <c r="I806" s="40"/>
      <c r="J806" s="39"/>
    </row>
    <row r="807" spans="1:10" x14ac:dyDescent="0.2">
      <c r="A807" s="38"/>
      <c r="B807" s="5"/>
      <c r="C807" s="5"/>
      <c r="G807" s="5"/>
      <c r="H807" s="39"/>
      <c r="I807" s="40"/>
      <c r="J807" s="39"/>
    </row>
    <row r="808" spans="1:10" x14ac:dyDescent="0.2">
      <c r="A808" s="38"/>
      <c r="B808" s="5"/>
      <c r="C808" s="5"/>
      <c r="G808" s="5"/>
      <c r="H808" s="39"/>
      <c r="I808" s="40"/>
      <c r="J808" s="39"/>
    </row>
    <row r="809" spans="1:10" x14ac:dyDescent="0.2">
      <c r="A809" s="38"/>
      <c r="B809" s="5"/>
      <c r="C809" s="5"/>
      <c r="G809" s="5"/>
      <c r="H809" s="39"/>
      <c r="I809" s="40"/>
      <c r="J809" s="39"/>
    </row>
    <row r="810" spans="1:10" x14ac:dyDescent="0.2">
      <c r="A810" s="38"/>
      <c r="B810" s="5"/>
      <c r="C810" s="5"/>
      <c r="G810" s="5"/>
      <c r="H810" s="39"/>
      <c r="I810" s="40"/>
      <c r="J810" s="39"/>
    </row>
    <row r="811" spans="1:10" x14ac:dyDescent="0.2">
      <c r="A811" s="38"/>
      <c r="B811" s="5"/>
      <c r="C811" s="5"/>
      <c r="G811" s="5"/>
      <c r="H811" s="39"/>
      <c r="I811" s="40"/>
      <c r="J811" s="39"/>
    </row>
    <row r="812" spans="1:10" x14ac:dyDescent="0.2">
      <c r="A812" s="38"/>
      <c r="B812" s="5"/>
      <c r="C812" s="5"/>
      <c r="G812" s="5"/>
      <c r="H812" s="39"/>
      <c r="I812" s="40"/>
      <c r="J812" s="39"/>
    </row>
    <row r="813" spans="1:10" x14ac:dyDescent="0.2">
      <c r="A813" s="38"/>
      <c r="B813" s="5"/>
      <c r="C813" s="5"/>
      <c r="G813" s="5"/>
      <c r="H813" s="39"/>
      <c r="I813" s="40"/>
      <c r="J813" s="39"/>
    </row>
    <row r="814" spans="1:10" x14ac:dyDescent="0.2">
      <c r="A814" s="38"/>
      <c r="B814" s="5"/>
      <c r="C814" s="5"/>
      <c r="G814" s="5"/>
      <c r="H814" s="39"/>
      <c r="I814" s="40"/>
      <c r="J814" s="39"/>
    </row>
    <row r="815" spans="1:10" x14ac:dyDescent="0.2">
      <c r="A815" s="38"/>
      <c r="B815" s="5"/>
      <c r="C815" s="5"/>
      <c r="G815" s="5"/>
      <c r="H815" s="39"/>
      <c r="I815" s="40"/>
      <c r="J815" s="39"/>
    </row>
    <row r="816" spans="1:10" x14ac:dyDescent="0.2">
      <c r="A816" s="38"/>
      <c r="B816" s="5"/>
      <c r="C816" s="5"/>
      <c r="G816" s="5"/>
      <c r="H816" s="39"/>
      <c r="I816" s="40"/>
      <c r="J816" s="39"/>
    </row>
    <row r="817" spans="1:10" x14ac:dyDescent="0.2">
      <c r="A817" s="38"/>
      <c r="B817" s="5"/>
      <c r="C817" s="5"/>
      <c r="G817" s="5"/>
      <c r="H817" s="39"/>
      <c r="I817" s="40"/>
      <c r="J817" s="39"/>
    </row>
    <row r="818" spans="1:10" x14ac:dyDescent="0.2">
      <c r="A818" s="38"/>
      <c r="B818" s="5"/>
      <c r="C818" s="5"/>
      <c r="G818" s="5"/>
      <c r="H818" s="39"/>
      <c r="I818" s="40"/>
      <c r="J818" s="39"/>
    </row>
    <row r="819" spans="1:10" x14ac:dyDescent="0.2">
      <c r="A819" s="38"/>
      <c r="B819" s="5"/>
      <c r="C819" s="5"/>
      <c r="G819" s="5"/>
      <c r="H819" s="39"/>
      <c r="I819" s="40"/>
      <c r="J819" s="39"/>
    </row>
    <row r="820" spans="1:10" x14ac:dyDescent="0.2">
      <c r="A820" s="38"/>
      <c r="B820" s="5"/>
      <c r="C820" s="5"/>
      <c r="G820" s="5"/>
      <c r="H820" s="39"/>
      <c r="I820" s="40"/>
      <c r="J820" s="39"/>
    </row>
    <row r="821" spans="1:10" x14ac:dyDescent="0.2">
      <c r="A821" s="38"/>
      <c r="B821" s="5"/>
      <c r="C821" s="5"/>
      <c r="G821" s="5"/>
      <c r="H821" s="39"/>
      <c r="I821" s="40"/>
      <c r="J821" s="39"/>
    </row>
    <row r="822" spans="1:10" x14ac:dyDescent="0.2">
      <c r="A822" s="38"/>
      <c r="B822" s="5"/>
      <c r="C822" s="5"/>
      <c r="G822" s="5"/>
      <c r="H822" s="39"/>
      <c r="I822" s="40"/>
      <c r="J822" s="39"/>
    </row>
    <row r="823" spans="1:10" x14ac:dyDescent="0.2">
      <c r="A823" s="38"/>
      <c r="B823" s="5"/>
      <c r="C823" s="5"/>
      <c r="G823" s="5"/>
      <c r="H823" s="39"/>
      <c r="I823" s="40"/>
      <c r="J823" s="39"/>
    </row>
    <row r="824" spans="1:10" x14ac:dyDescent="0.2">
      <c r="A824" s="38"/>
      <c r="B824" s="5"/>
      <c r="C824" s="5"/>
      <c r="G824" s="5"/>
      <c r="H824" s="39"/>
      <c r="I824" s="40"/>
      <c r="J824" s="39"/>
    </row>
    <row r="825" spans="1:10" x14ac:dyDescent="0.2">
      <c r="A825" s="38"/>
      <c r="B825" s="5"/>
      <c r="C825" s="5"/>
      <c r="G825" s="5"/>
      <c r="H825" s="39"/>
      <c r="I825" s="40"/>
      <c r="J825" s="39"/>
    </row>
    <row r="826" spans="1:10" x14ac:dyDescent="0.2">
      <c r="A826" s="38"/>
      <c r="B826" s="5"/>
      <c r="C826" s="5"/>
      <c r="G826" s="5"/>
      <c r="H826" s="39"/>
      <c r="I826" s="40"/>
      <c r="J826" s="39"/>
    </row>
    <row r="827" spans="1:10" x14ac:dyDescent="0.2">
      <c r="A827" s="38"/>
      <c r="B827" s="5"/>
      <c r="C827" s="5"/>
      <c r="G827" s="5"/>
      <c r="H827" s="39"/>
      <c r="I827" s="40"/>
      <c r="J827" s="39"/>
    </row>
    <row r="828" spans="1:10" x14ac:dyDescent="0.2">
      <c r="A828" s="38"/>
      <c r="B828" s="5"/>
      <c r="C828" s="5"/>
      <c r="G828" s="5"/>
      <c r="H828" s="39"/>
      <c r="I828" s="40"/>
      <c r="J828" s="39"/>
    </row>
    <row r="829" spans="1:10" x14ac:dyDescent="0.2">
      <c r="A829" s="38"/>
      <c r="B829" s="5"/>
      <c r="C829" s="5"/>
      <c r="G829" s="5"/>
      <c r="H829" s="39"/>
      <c r="I829" s="40"/>
      <c r="J829" s="39"/>
    </row>
    <row r="830" spans="1:10" x14ac:dyDescent="0.2">
      <c r="A830" s="38"/>
      <c r="B830" s="5"/>
      <c r="C830" s="5"/>
      <c r="G830" s="5"/>
      <c r="H830" s="39"/>
      <c r="I830" s="40"/>
      <c r="J830" s="39"/>
    </row>
    <row r="831" spans="1:10" x14ac:dyDescent="0.2">
      <c r="A831" s="38"/>
      <c r="B831" s="5"/>
      <c r="C831" s="5"/>
      <c r="G831" s="5"/>
      <c r="H831" s="39"/>
      <c r="I831" s="40"/>
      <c r="J831" s="39"/>
    </row>
    <row r="832" spans="1:10" x14ac:dyDescent="0.2">
      <c r="A832" s="38"/>
      <c r="B832" s="5"/>
      <c r="C832" s="5"/>
      <c r="G832" s="5"/>
      <c r="H832" s="39"/>
      <c r="I832" s="40"/>
      <c r="J832" s="39"/>
    </row>
    <row r="833" spans="1:10" x14ac:dyDescent="0.2">
      <c r="A833" s="38"/>
      <c r="B833" s="5"/>
      <c r="C833" s="5"/>
      <c r="G833" s="5"/>
      <c r="H833" s="39"/>
      <c r="I833" s="40"/>
      <c r="J833" s="39"/>
    </row>
    <row r="834" spans="1:10" x14ac:dyDescent="0.2">
      <c r="A834" s="38"/>
      <c r="B834" s="5"/>
      <c r="C834" s="5"/>
      <c r="G834" s="5"/>
      <c r="H834" s="39"/>
      <c r="I834" s="40"/>
      <c r="J834" s="39"/>
    </row>
    <row r="835" spans="1:10" x14ac:dyDescent="0.2">
      <c r="A835" s="38"/>
      <c r="B835" s="5"/>
      <c r="C835" s="5"/>
      <c r="G835" s="5"/>
      <c r="H835" s="39"/>
      <c r="I835" s="40"/>
      <c r="J835" s="39"/>
    </row>
    <row r="836" spans="1:10" x14ac:dyDescent="0.2">
      <c r="A836" s="38"/>
      <c r="B836" s="5"/>
      <c r="C836" s="5"/>
      <c r="G836" s="5"/>
      <c r="H836" s="39"/>
      <c r="I836" s="40"/>
      <c r="J836" s="39"/>
    </row>
    <row r="837" spans="1:10" x14ac:dyDescent="0.2">
      <c r="A837" s="38"/>
      <c r="B837" s="5"/>
      <c r="C837" s="5"/>
      <c r="G837" s="5"/>
      <c r="H837" s="39"/>
      <c r="I837" s="40"/>
      <c r="J837" s="39"/>
    </row>
    <row r="838" spans="1:10" x14ac:dyDescent="0.2">
      <c r="A838" s="38"/>
      <c r="B838" s="5"/>
      <c r="C838" s="5"/>
      <c r="G838" s="5"/>
      <c r="H838" s="39"/>
      <c r="I838" s="40"/>
      <c r="J838" s="39"/>
    </row>
    <row r="839" spans="1:10" x14ac:dyDescent="0.2">
      <c r="A839" s="38"/>
      <c r="B839" s="5"/>
      <c r="C839" s="5"/>
      <c r="G839" s="5"/>
      <c r="H839" s="39"/>
      <c r="I839" s="40"/>
      <c r="J839" s="39"/>
    </row>
    <row r="840" spans="1:10" x14ac:dyDescent="0.2">
      <c r="A840" s="38"/>
      <c r="B840" s="5"/>
      <c r="C840" s="5"/>
      <c r="G840" s="5"/>
      <c r="H840" s="39"/>
      <c r="I840" s="40"/>
      <c r="J840" s="39"/>
    </row>
    <row r="841" spans="1:10" x14ac:dyDescent="0.2">
      <c r="A841" s="38"/>
      <c r="B841" s="5"/>
      <c r="C841" s="5"/>
      <c r="G841" s="5"/>
      <c r="H841" s="39"/>
      <c r="I841" s="40"/>
      <c r="J841" s="39"/>
    </row>
    <row r="842" spans="1:10" x14ac:dyDescent="0.2">
      <c r="A842" s="38"/>
      <c r="B842" s="5"/>
      <c r="C842" s="5"/>
      <c r="G842" s="5"/>
      <c r="H842" s="39"/>
      <c r="I842" s="40"/>
      <c r="J842" s="39"/>
    </row>
    <row r="843" spans="1:10" x14ac:dyDescent="0.2">
      <c r="A843" s="38"/>
      <c r="B843" s="5"/>
      <c r="C843" s="5"/>
      <c r="G843" s="5"/>
      <c r="H843" s="39"/>
      <c r="I843" s="40"/>
      <c r="J843" s="39"/>
    </row>
    <row r="844" spans="1:10" x14ac:dyDescent="0.2">
      <c r="A844" s="38"/>
      <c r="B844" s="5"/>
      <c r="C844" s="5"/>
      <c r="G844" s="5"/>
      <c r="H844" s="39"/>
      <c r="I844" s="40"/>
      <c r="J844" s="39"/>
    </row>
    <row r="845" spans="1:10" x14ac:dyDescent="0.2">
      <c r="A845" s="38"/>
      <c r="B845" s="5"/>
      <c r="C845" s="5"/>
      <c r="G845" s="5"/>
      <c r="H845" s="39"/>
      <c r="I845" s="40"/>
      <c r="J845" s="39"/>
    </row>
    <row r="846" spans="1:10" x14ac:dyDescent="0.2">
      <c r="A846" s="38"/>
      <c r="B846" s="5"/>
      <c r="C846" s="5"/>
      <c r="G846" s="5"/>
      <c r="H846" s="39"/>
      <c r="I846" s="40"/>
      <c r="J846" s="39"/>
    </row>
    <row r="847" spans="1:10" x14ac:dyDescent="0.2">
      <c r="A847" s="38"/>
      <c r="B847" s="5"/>
      <c r="C847" s="5"/>
      <c r="G847" s="5"/>
      <c r="H847" s="39"/>
      <c r="I847" s="40"/>
      <c r="J847" s="39"/>
    </row>
    <row r="848" spans="1:10" x14ac:dyDescent="0.2">
      <c r="A848" s="38"/>
      <c r="B848" s="5"/>
      <c r="C848" s="5"/>
      <c r="G848" s="5"/>
      <c r="H848" s="39"/>
      <c r="I848" s="40"/>
      <c r="J848" s="39"/>
    </row>
    <row r="849" spans="1:10" x14ac:dyDescent="0.2">
      <c r="A849" s="38"/>
      <c r="B849" s="5"/>
      <c r="C849" s="5"/>
      <c r="G849" s="5"/>
      <c r="H849" s="39"/>
      <c r="I849" s="40"/>
      <c r="J849" s="39"/>
    </row>
    <row r="850" spans="1:10" x14ac:dyDescent="0.2">
      <c r="A850" s="38"/>
      <c r="B850" s="5"/>
      <c r="C850" s="5"/>
      <c r="G850" s="5"/>
      <c r="H850" s="39"/>
      <c r="I850" s="40"/>
      <c r="J850" s="39"/>
    </row>
    <row r="851" spans="1:10" x14ac:dyDescent="0.2">
      <c r="A851" s="38"/>
      <c r="B851" s="5"/>
      <c r="C851" s="5"/>
      <c r="G851" s="5"/>
      <c r="H851" s="39"/>
      <c r="I851" s="40"/>
      <c r="J851" s="39"/>
    </row>
    <row r="852" spans="1:10" x14ac:dyDescent="0.2">
      <c r="A852" s="38"/>
      <c r="B852" s="5"/>
      <c r="C852" s="5"/>
      <c r="G852" s="5"/>
      <c r="H852" s="39"/>
      <c r="I852" s="40"/>
      <c r="J852" s="39"/>
    </row>
    <row r="853" spans="1:10" x14ac:dyDescent="0.2">
      <c r="A853" s="38"/>
      <c r="B853" s="5"/>
      <c r="C853" s="5"/>
      <c r="G853" s="5"/>
      <c r="H853" s="39"/>
      <c r="I853" s="40"/>
      <c r="J853" s="39"/>
    </row>
    <row r="854" spans="1:10" x14ac:dyDescent="0.2">
      <c r="A854" s="38"/>
      <c r="B854" s="5"/>
      <c r="C854" s="5"/>
      <c r="G854" s="5"/>
      <c r="H854" s="39"/>
      <c r="I854" s="40"/>
      <c r="J854" s="39"/>
    </row>
    <row r="855" spans="1:10" x14ac:dyDescent="0.2">
      <c r="A855" s="38"/>
      <c r="B855" s="5"/>
      <c r="C855" s="5"/>
      <c r="G855" s="5"/>
      <c r="H855" s="39"/>
      <c r="I855" s="40"/>
      <c r="J855" s="39"/>
    </row>
    <row r="856" spans="1:10" x14ac:dyDescent="0.2">
      <c r="A856" s="38"/>
      <c r="B856" s="5"/>
      <c r="C856" s="5"/>
      <c r="G856" s="5"/>
      <c r="H856" s="39"/>
      <c r="I856" s="40"/>
      <c r="J856" s="39"/>
    </row>
    <row r="857" spans="1:10" x14ac:dyDescent="0.2">
      <c r="A857" s="38"/>
      <c r="B857" s="5"/>
      <c r="C857" s="5"/>
      <c r="G857" s="5"/>
      <c r="H857" s="39"/>
      <c r="I857" s="40"/>
      <c r="J857" s="39"/>
    </row>
    <row r="858" spans="1:10" x14ac:dyDescent="0.2">
      <c r="A858" s="38"/>
      <c r="B858" s="5"/>
      <c r="C858" s="5"/>
      <c r="G858" s="5"/>
      <c r="H858" s="39"/>
      <c r="I858" s="40"/>
      <c r="J858" s="39"/>
    </row>
    <row r="859" spans="1:10" x14ac:dyDescent="0.2">
      <c r="A859" s="38"/>
      <c r="B859" s="5"/>
      <c r="C859" s="5"/>
      <c r="G859" s="5"/>
      <c r="H859" s="39"/>
      <c r="I859" s="40"/>
      <c r="J859" s="39"/>
    </row>
    <row r="860" spans="1:10" x14ac:dyDescent="0.2">
      <c r="A860" s="38"/>
      <c r="B860" s="5"/>
      <c r="C860" s="5"/>
      <c r="G860" s="5"/>
      <c r="H860" s="39"/>
      <c r="I860" s="40"/>
      <c r="J860" s="39"/>
    </row>
    <row r="861" spans="1:10" x14ac:dyDescent="0.2">
      <c r="A861" s="38"/>
      <c r="B861" s="5"/>
      <c r="C861" s="5"/>
      <c r="G861" s="5"/>
      <c r="H861" s="39"/>
      <c r="I861" s="40"/>
      <c r="J861" s="39"/>
    </row>
    <row r="862" spans="1:10" x14ac:dyDescent="0.2">
      <c r="A862" s="38"/>
      <c r="B862" s="5"/>
      <c r="C862" s="5"/>
      <c r="G862" s="5"/>
      <c r="H862" s="39"/>
      <c r="I862" s="40"/>
      <c r="J862" s="39"/>
    </row>
    <row r="863" spans="1:10" x14ac:dyDescent="0.2">
      <c r="A863" s="38"/>
      <c r="B863" s="5"/>
      <c r="C863" s="5"/>
      <c r="G863" s="5"/>
      <c r="H863" s="39"/>
      <c r="I863" s="40"/>
      <c r="J863" s="39"/>
    </row>
    <row r="864" spans="1:10" x14ac:dyDescent="0.2">
      <c r="A864" s="38"/>
      <c r="B864" s="5"/>
      <c r="C864" s="5"/>
      <c r="G864" s="5"/>
      <c r="H864" s="39"/>
      <c r="I864" s="40"/>
      <c r="J864" s="39"/>
    </row>
    <row r="865" spans="1:10" x14ac:dyDescent="0.2">
      <c r="A865" s="38"/>
      <c r="B865" s="5"/>
      <c r="C865" s="5"/>
      <c r="G865" s="5"/>
      <c r="H865" s="39"/>
      <c r="I865" s="40"/>
      <c r="J865" s="39"/>
    </row>
    <row r="866" spans="1:10" x14ac:dyDescent="0.2">
      <c r="A866" s="38"/>
      <c r="B866" s="5"/>
      <c r="C866" s="5"/>
      <c r="G866" s="5"/>
      <c r="H866" s="39"/>
      <c r="I866" s="40"/>
      <c r="J866" s="39"/>
    </row>
    <row r="867" spans="1:10" x14ac:dyDescent="0.2">
      <c r="A867" s="38"/>
      <c r="B867" s="5"/>
      <c r="C867" s="5"/>
      <c r="G867" s="5"/>
      <c r="H867" s="39"/>
      <c r="I867" s="40"/>
      <c r="J867" s="39"/>
    </row>
    <row r="868" spans="1:10" x14ac:dyDescent="0.2">
      <c r="A868" s="38"/>
      <c r="B868" s="5"/>
      <c r="C868" s="5"/>
      <c r="G868" s="5"/>
      <c r="H868" s="39"/>
      <c r="I868" s="40"/>
      <c r="J868" s="39"/>
    </row>
    <row r="869" spans="1:10" x14ac:dyDescent="0.2">
      <c r="A869" s="38"/>
      <c r="B869" s="5"/>
      <c r="C869" s="5"/>
      <c r="G869" s="5"/>
      <c r="H869" s="39"/>
      <c r="I869" s="40"/>
      <c r="J869" s="39"/>
    </row>
    <row r="870" spans="1:10" x14ac:dyDescent="0.2">
      <c r="A870" s="38"/>
      <c r="B870" s="5"/>
      <c r="C870" s="5"/>
      <c r="G870" s="5"/>
      <c r="H870" s="39"/>
      <c r="I870" s="40"/>
      <c r="J870" s="39"/>
    </row>
    <row r="871" spans="1:10" x14ac:dyDescent="0.2">
      <c r="A871" s="38"/>
      <c r="B871" s="5"/>
      <c r="C871" s="5"/>
      <c r="G871" s="5"/>
      <c r="H871" s="39"/>
      <c r="I871" s="40"/>
      <c r="J871" s="39"/>
    </row>
    <row r="872" spans="1:10" x14ac:dyDescent="0.2">
      <c r="A872" s="38"/>
      <c r="B872" s="5"/>
      <c r="C872" s="5"/>
      <c r="G872" s="5"/>
      <c r="H872" s="39"/>
      <c r="I872" s="40"/>
      <c r="J872" s="39"/>
    </row>
    <row r="873" spans="1:10" x14ac:dyDescent="0.2">
      <c r="A873" s="38"/>
      <c r="B873" s="5"/>
      <c r="C873" s="5"/>
      <c r="G873" s="5"/>
      <c r="H873" s="39"/>
      <c r="I873" s="40"/>
      <c r="J873" s="39"/>
    </row>
    <row r="874" spans="1:10" x14ac:dyDescent="0.2">
      <c r="A874" s="38"/>
      <c r="B874" s="5"/>
      <c r="C874" s="5"/>
      <c r="G874" s="5"/>
      <c r="H874" s="39"/>
      <c r="I874" s="40"/>
      <c r="J874" s="39"/>
    </row>
    <row r="875" spans="1:10" x14ac:dyDescent="0.2">
      <c r="A875" s="38"/>
      <c r="B875" s="5"/>
      <c r="C875" s="5"/>
      <c r="G875" s="5"/>
      <c r="H875" s="39"/>
      <c r="I875" s="40"/>
      <c r="J875" s="39"/>
    </row>
    <row r="876" spans="1:10" x14ac:dyDescent="0.2">
      <c r="A876" s="38"/>
      <c r="B876" s="5"/>
      <c r="C876" s="5"/>
      <c r="G876" s="5"/>
      <c r="H876" s="39"/>
      <c r="I876" s="40"/>
      <c r="J876" s="39"/>
    </row>
    <row r="877" spans="1:10" x14ac:dyDescent="0.2">
      <c r="A877" s="38"/>
      <c r="B877" s="5"/>
      <c r="C877" s="5"/>
      <c r="G877" s="5"/>
      <c r="H877" s="39"/>
      <c r="I877" s="40"/>
      <c r="J877" s="39"/>
    </row>
    <row r="878" spans="1:10" x14ac:dyDescent="0.2">
      <c r="A878" s="38"/>
      <c r="B878" s="5"/>
      <c r="C878" s="5"/>
      <c r="G878" s="5"/>
      <c r="H878" s="39"/>
      <c r="I878" s="40"/>
      <c r="J878" s="39"/>
    </row>
    <row r="879" spans="1:10" x14ac:dyDescent="0.2">
      <c r="A879" s="38"/>
      <c r="B879" s="5"/>
      <c r="C879" s="5"/>
      <c r="G879" s="5"/>
      <c r="H879" s="39"/>
      <c r="I879" s="40"/>
      <c r="J879" s="39"/>
    </row>
    <row r="880" spans="1:10" x14ac:dyDescent="0.2">
      <c r="A880" s="38"/>
      <c r="B880" s="5"/>
      <c r="C880" s="5"/>
      <c r="G880" s="5"/>
      <c r="H880" s="39"/>
      <c r="I880" s="40"/>
      <c r="J880" s="39"/>
    </row>
    <row r="881" spans="1:10" x14ac:dyDescent="0.2">
      <c r="A881" s="38"/>
      <c r="B881" s="5"/>
      <c r="C881" s="5"/>
      <c r="G881" s="5"/>
      <c r="H881" s="39"/>
      <c r="I881" s="40"/>
      <c r="J881" s="39"/>
    </row>
    <row r="882" spans="1:10" x14ac:dyDescent="0.2">
      <c r="A882" s="38"/>
      <c r="B882" s="5"/>
      <c r="C882" s="5"/>
      <c r="G882" s="5"/>
      <c r="H882" s="39"/>
      <c r="I882" s="40"/>
      <c r="J882" s="39"/>
    </row>
    <row r="883" spans="1:10" x14ac:dyDescent="0.2">
      <c r="A883" s="38"/>
      <c r="B883" s="5"/>
      <c r="C883" s="5"/>
      <c r="G883" s="5"/>
      <c r="H883" s="39"/>
      <c r="I883" s="40"/>
      <c r="J883" s="39"/>
    </row>
    <row r="884" spans="1:10" x14ac:dyDescent="0.2">
      <c r="A884" s="38"/>
      <c r="B884" s="5"/>
      <c r="C884" s="5"/>
      <c r="G884" s="5"/>
      <c r="H884" s="39"/>
      <c r="I884" s="40"/>
      <c r="J884" s="39"/>
    </row>
    <row r="885" spans="1:10" x14ac:dyDescent="0.2">
      <c r="A885" s="38"/>
      <c r="B885" s="5"/>
      <c r="C885" s="5"/>
      <c r="G885" s="5"/>
      <c r="H885" s="39"/>
      <c r="I885" s="40"/>
      <c r="J885" s="39"/>
    </row>
    <row r="886" spans="1:10" x14ac:dyDescent="0.2">
      <c r="A886" s="38"/>
      <c r="B886" s="5"/>
      <c r="C886" s="5"/>
      <c r="G886" s="5"/>
      <c r="H886" s="39"/>
      <c r="I886" s="40"/>
      <c r="J886" s="39"/>
    </row>
    <row r="887" spans="1:10" x14ac:dyDescent="0.2">
      <c r="A887" s="38"/>
      <c r="B887" s="5"/>
      <c r="C887" s="5"/>
      <c r="G887" s="5"/>
      <c r="H887" s="39"/>
      <c r="I887" s="40"/>
      <c r="J887" s="39"/>
    </row>
    <row r="888" spans="1:10" x14ac:dyDescent="0.2">
      <c r="A888" s="38"/>
      <c r="B888" s="5"/>
      <c r="C888" s="5"/>
      <c r="G888" s="5"/>
      <c r="H888" s="39"/>
      <c r="I888" s="40"/>
      <c r="J888" s="39"/>
    </row>
    <row r="889" spans="1:10" x14ac:dyDescent="0.2">
      <c r="A889" s="38"/>
      <c r="B889" s="5"/>
      <c r="C889" s="5"/>
      <c r="G889" s="5"/>
      <c r="H889" s="39"/>
      <c r="I889" s="40"/>
      <c r="J889" s="39"/>
    </row>
    <row r="890" spans="1:10" x14ac:dyDescent="0.2">
      <c r="A890" s="38"/>
      <c r="B890" s="5"/>
      <c r="C890" s="5"/>
      <c r="G890" s="5"/>
      <c r="H890" s="39"/>
      <c r="I890" s="40"/>
      <c r="J890" s="39"/>
    </row>
    <row r="891" spans="1:10" x14ac:dyDescent="0.2">
      <c r="A891" s="38"/>
      <c r="B891" s="5"/>
      <c r="C891" s="5"/>
      <c r="G891" s="5"/>
      <c r="H891" s="39"/>
      <c r="I891" s="40"/>
      <c r="J891" s="39"/>
    </row>
    <row r="892" spans="1:10" x14ac:dyDescent="0.2">
      <c r="A892" s="38"/>
      <c r="B892" s="5"/>
      <c r="C892" s="5"/>
      <c r="G892" s="5"/>
      <c r="H892" s="39"/>
      <c r="I892" s="40"/>
      <c r="J892" s="39"/>
    </row>
    <row r="893" spans="1:10" x14ac:dyDescent="0.2">
      <c r="A893" s="38"/>
      <c r="B893" s="5"/>
      <c r="C893" s="5"/>
      <c r="G893" s="5"/>
      <c r="H893" s="39"/>
      <c r="I893" s="40"/>
      <c r="J893" s="39"/>
    </row>
    <row r="894" spans="1:10" x14ac:dyDescent="0.2">
      <c r="A894" s="38"/>
      <c r="B894" s="5"/>
      <c r="C894" s="5"/>
      <c r="G894" s="5"/>
      <c r="H894" s="39"/>
      <c r="I894" s="40"/>
      <c r="J894" s="39"/>
    </row>
    <row r="895" spans="1:10" x14ac:dyDescent="0.2">
      <c r="A895" s="38"/>
      <c r="B895" s="5"/>
      <c r="C895" s="5"/>
      <c r="G895" s="5"/>
      <c r="H895" s="39"/>
      <c r="I895" s="40"/>
      <c r="J895" s="39"/>
    </row>
    <row r="896" spans="1:10" x14ac:dyDescent="0.2">
      <c r="A896" s="38"/>
      <c r="B896" s="5"/>
      <c r="C896" s="5"/>
      <c r="G896" s="5"/>
      <c r="H896" s="39"/>
      <c r="I896" s="40"/>
      <c r="J896" s="39"/>
    </row>
    <row r="897" spans="1:10" x14ac:dyDescent="0.2">
      <c r="A897" s="38"/>
      <c r="B897" s="5"/>
      <c r="C897" s="5"/>
      <c r="G897" s="5"/>
      <c r="H897" s="39"/>
      <c r="I897" s="40"/>
      <c r="J897" s="39"/>
    </row>
    <row r="898" spans="1:10" x14ac:dyDescent="0.2">
      <c r="A898" s="38"/>
      <c r="B898" s="5"/>
      <c r="C898" s="5"/>
      <c r="G898" s="5"/>
      <c r="H898" s="39"/>
      <c r="I898" s="40"/>
      <c r="J898" s="39"/>
    </row>
    <row r="899" spans="1:10" x14ac:dyDescent="0.2">
      <c r="A899" s="38"/>
      <c r="B899" s="5"/>
      <c r="C899" s="5"/>
      <c r="G899" s="5"/>
      <c r="H899" s="39"/>
      <c r="I899" s="40"/>
      <c r="J899" s="39"/>
    </row>
    <row r="900" spans="1:10" x14ac:dyDescent="0.2">
      <c r="A900" s="38"/>
      <c r="B900" s="5"/>
      <c r="C900" s="5"/>
      <c r="G900" s="5"/>
      <c r="H900" s="39"/>
      <c r="I900" s="40"/>
      <c r="J900" s="39"/>
    </row>
    <row r="901" spans="1:10" x14ac:dyDescent="0.2">
      <c r="A901" s="38"/>
      <c r="B901" s="5"/>
      <c r="C901" s="5"/>
      <c r="G901" s="5"/>
      <c r="H901" s="39"/>
      <c r="I901" s="40"/>
      <c r="J901" s="39"/>
    </row>
    <row r="902" spans="1:10" x14ac:dyDescent="0.2">
      <c r="A902" s="38"/>
      <c r="B902" s="5"/>
      <c r="C902" s="5"/>
      <c r="G902" s="5"/>
      <c r="H902" s="39"/>
      <c r="I902" s="40"/>
      <c r="J902" s="39"/>
    </row>
    <row r="903" spans="1:10" x14ac:dyDescent="0.2">
      <c r="A903" s="38"/>
      <c r="B903" s="5"/>
      <c r="C903" s="5"/>
      <c r="G903" s="5"/>
      <c r="H903" s="39"/>
      <c r="I903" s="40"/>
      <c r="J903" s="39"/>
    </row>
    <row r="904" spans="1:10" x14ac:dyDescent="0.2">
      <c r="A904" s="38"/>
      <c r="B904" s="5"/>
      <c r="C904" s="5"/>
      <c r="G904" s="5"/>
      <c r="H904" s="39"/>
      <c r="I904" s="40"/>
      <c r="J904" s="39"/>
    </row>
    <row r="905" spans="1:10" x14ac:dyDescent="0.2">
      <c r="A905" s="38"/>
      <c r="B905" s="5"/>
      <c r="C905" s="5"/>
      <c r="G905" s="5"/>
      <c r="H905" s="39"/>
      <c r="I905" s="40"/>
      <c r="J905" s="39"/>
    </row>
    <row r="906" spans="1:10" x14ac:dyDescent="0.2">
      <c r="A906" s="38"/>
      <c r="B906" s="5"/>
      <c r="C906" s="5"/>
      <c r="G906" s="5"/>
      <c r="H906" s="39"/>
      <c r="I906" s="40"/>
      <c r="J906" s="39"/>
    </row>
    <row r="907" spans="1:10" x14ac:dyDescent="0.2">
      <c r="A907" s="38"/>
      <c r="B907" s="5"/>
      <c r="C907" s="5"/>
      <c r="G907" s="5"/>
      <c r="H907" s="39"/>
      <c r="I907" s="40"/>
      <c r="J907" s="39"/>
    </row>
    <row r="908" spans="1:10" x14ac:dyDescent="0.2">
      <c r="A908" s="38"/>
      <c r="B908" s="5"/>
      <c r="C908" s="5"/>
      <c r="G908" s="5"/>
      <c r="H908" s="39"/>
      <c r="I908" s="40"/>
      <c r="J908" s="39"/>
    </row>
    <row r="909" spans="1:10" x14ac:dyDescent="0.2">
      <c r="A909" s="38"/>
      <c r="B909" s="5"/>
      <c r="C909" s="5"/>
      <c r="G909" s="5"/>
      <c r="H909" s="39"/>
      <c r="I909" s="40"/>
      <c r="J909" s="39"/>
    </row>
    <row r="910" spans="1:10" x14ac:dyDescent="0.2">
      <c r="A910" s="38"/>
      <c r="B910" s="5"/>
      <c r="C910" s="5"/>
      <c r="G910" s="5"/>
      <c r="H910" s="39"/>
      <c r="I910" s="40"/>
      <c r="J910" s="39"/>
    </row>
    <row r="911" spans="1:10" x14ac:dyDescent="0.2">
      <c r="A911" s="38"/>
      <c r="B911" s="5"/>
      <c r="C911" s="5"/>
      <c r="G911" s="5"/>
      <c r="H911" s="39"/>
      <c r="I911" s="40"/>
      <c r="J911" s="39"/>
    </row>
    <row r="912" spans="1:10" x14ac:dyDescent="0.2">
      <c r="A912" s="38"/>
      <c r="B912" s="5"/>
      <c r="C912" s="5"/>
      <c r="G912" s="5"/>
      <c r="H912" s="39"/>
      <c r="I912" s="40"/>
      <c r="J912" s="39"/>
    </row>
    <row r="913" spans="1:10" x14ac:dyDescent="0.2">
      <c r="A913" s="38"/>
      <c r="B913" s="5"/>
      <c r="C913" s="5"/>
      <c r="G913" s="5"/>
      <c r="H913" s="39"/>
      <c r="I913" s="40"/>
      <c r="J913" s="39"/>
    </row>
    <row r="914" spans="1:10" x14ac:dyDescent="0.2">
      <c r="A914" s="38"/>
      <c r="B914" s="5"/>
      <c r="C914" s="5"/>
      <c r="G914" s="5"/>
      <c r="H914" s="39"/>
      <c r="I914" s="40"/>
      <c r="J914" s="39"/>
    </row>
    <row r="915" spans="1:10" x14ac:dyDescent="0.2">
      <c r="A915" s="38"/>
      <c r="B915" s="5"/>
      <c r="C915" s="5"/>
      <c r="G915" s="5"/>
      <c r="H915" s="39"/>
      <c r="I915" s="40"/>
      <c r="J915" s="39"/>
    </row>
    <row r="916" spans="1:10" x14ac:dyDescent="0.2">
      <c r="A916" s="38"/>
      <c r="B916" s="5"/>
      <c r="C916" s="5"/>
      <c r="G916" s="5"/>
      <c r="H916" s="39"/>
      <c r="I916" s="40"/>
      <c r="J916" s="39"/>
    </row>
    <row r="917" spans="1:10" x14ac:dyDescent="0.2">
      <c r="A917" s="38"/>
      <c r="B917" s="5"/>
      <c r="C917" s="5"/>
      <c r="G917" s="5"/>
      <c r="H917" s="39"/>
      <c r="I917" s="40"/>
      <c r="J917" s="39"/>
    </row>
    <row r="918" spans="1:10" x14ac:dyDescent="0.2">
      <c r="A918" s="38"/>
      <c r="B918" s="5"/>
      <c r="C918" s="5"/>
      <c r="G918" s="5"/>
      <c r="H918" s="39"/>
      <c r="I918" s="40"/>
      <c r="J918" s="39"/>
    </row>
    <row r="919" spans="1:10" x14ac:dyDescent="0.2">
      <c r="A919" s="38"/>
      <c r="B919" s="5"/>
      <c r="C919" s="5"/>
      <c r="G919" s="5"/>
      <c r="H919" s="39"/>
      <c r="I919" s="40"/>
      <c r="J919" s="39"/>
    </row>
    <row r="920" spans="1:10" x14ac:dyDescent="0.2">
      <c r="A920" s="38"/>
      <c r="B920" s="5"/>
      <c r="C920" s="5"/>
      <c r="G920" s="5"/>
      <c r="H920" s="39"/>
      <c r="I920" s="40"/>
      <c r="J920" s="39"/>
    </row>
    <row r="921" spans="1:10" x14ac:dyDescent="0.2">
      <c r="A921" s="38"/>
      <c r="B921" s="5"/>
      <c r="C921" s="5"/>
      <c r="G921" s="5"/>
      <c r="H921" s="39"/>
      <c r="I921" s="40"/>
      <c r="J921" s="39"/>
    </row>
    <row r="922" spans="1:10" x14ac:dyDescent="0.2">
      <c r="A922" s="38"/>
      <c r="B922" s="5"/>
      <c r="C922" s="5"/>
      <c r="G922" s="5"/>
      <c r="H922" s="39"/>
      <c r="I922" s="40"/>
      <c r="J922" s="39"/>
    </row>
    <row r="923" spans="1:10" x14ac:dyDescent="0.2">
      <c r="A923" s="38"/>
      <c r="B923" s="5"/>
      <c r="C923" s="5"/>
      <c r="G923" s="5"/>
      <c r="H923" s="39"/>
      <c r="I923" s="40"/>
      <c r="J923" s="39"/>
    </row>
    <row r="924" spans="1:10" x14ac:dyDescent="0.2">
      <c r="A924" s="38"/>
      <c r="B924" s="5"/>
      <c r="C924" s="5"/>
      <c r="G924" s="5"/>
      <c r="H924" s="39"/>
      <c r="I924" s="40"/>
      <c r="J924" s="39"/>
    </row>
    <row r="925" spans="1:10" x14ac:dyDescent="0.2">
      <c r="A925" s="38"/>
      <c r="B925" s="5"/>
      <c r="C925" s="5"/>
      <c r="G925" s="5"/>
      <c r="H925" s="39"/>
      <c r="I925" s="40"/>
      <c r="J925" s="39"/>
    </row>
    <row r="926" spans="1:10" x14ac:dyDescent="0.2">
      <c r="A926" s="38"/>
      <c r="B926" s="5"/>
      <c r="C926" s="5"/>
      <c r="G926" s="5"/>
      <c r="H926" s="39"/>
      <c r="I926" s="40"/>
      <c r="J926" s="39"/>
    </row>
    <row r="927" spans="1:10" x14ac:dyDescent="0.2">
      <c r="A927" s="38"/>
      <c r="B927" s="5"/>
      <c r="C927" s="5"/>
      <c r="G927" s="5"/>
      <c r="H927" s="39"/>
      <c r="I927" s="40"/>
      <c r="J927" s="39"/>
    </row>
    <row r="928" spans="1:10" x14ac:dyDescent="0.2">
      <c r="A928" s="38"/>
      <c r="B928" s="5"/>
      <c r="C928" s="5"/>
      <c r="G928" s="5"/>
      <c r="H928" s="39"/>
      <c r="I928" s="40"/>
      <c r="J928" s="39"/>
    </row>
    <row r="929" spans="1:10" x14ac:dyDescent="0.2">
      <c r="A929" s="38"/>
      <c r="B929" s="5"/>
      <c r="C929" s="5"/>
      <c r="G929" s="5"/>
      <c r="H929" s="39"/>
      <c r="I929" s="40"/>
      <c r="J929" s="39"/>
    </row>
    <row r="930" spans="1:10" x14ac:dyDescent="0.2">
      <c r="A930" s="38"/>
      <c r="B930" s="5"/>
      <c r="C930" s="5"/>
      <c r="G930" s="5"/>
      <c r="H930" s="39"/>
      <c r="I930" s="40"/>
      <c r="J930" s="39"/>
    </row>
    <row r="931" spans="1:10" x14ac:dyDescent="0.2">
      <c r="A931" s="38"/>
      <c r="B931" s="5"/>
      <c r="C931" s="5"/>
      <c r="G931" s="5"/>
      <c r="H931" s="39"/>
      <c r="I931" s="40"/>
      <c r="J931" s="39"/>
    </row>
    <row r="932" spans="1:10" x14ac:dyDescent="0.2">
      <c r="A932" s="38"/>
      <c r="B932" s="5"/>
      <c r="C932" s="5"/>
      <c r="G932" s="5"/>
      <c r="H932" s="39"/>
      <c r="I932" s="40"/>
      <c r="J932" s="39"/>
    </row>
    <row r="933" spans="1:10" x14ac:dyDescent="0.2">
      <c r="A933" s="38"/>
      <c r="B933" s="5"/>
      <c r="C933" s="5"/>
      <c r="G933" s="5"/>
      <c r="H933" s="39"/>
      <c r="I933" s="40"/>
      <c r="J933" s="39"/>
    </row>
    <row r="934" spans="1:10" x14ac:dyDescent="0.2">
      <c r="A934" s="38"/>
      <c r="B934" s="5"/>
      <c r="C934" s="5"/>
      <c r="G934" s="5"/>
      <c r="H934" s="39"/>
      <c r="I934" s="40"/>
      <c r="J934" s="39"/>
    </row>
    <row r="935" spans="1:10" x14ac:dyDescent="0.2">
      <c r="A935" s="38"/>
      <c r="B935" s="5"/>
      <c r="C935" s="5"/>
      <c r="G935" s="5"/>
      <c r="H935" s="39"/>
      <c r="I935" s="40"/>
      <c r="J935" s="39"/>
    </row>
    <row r="936" spans="1:10" x14ac:dyDescent="0.2">
      <c r="A936" s="38"/>
      <c r="B936" s="5"/>
      <c r="C936" s="5"/>
      <c r="G936" s="5"/>
      <c r="H936" s="39"/>
      <c r="I936" s="40"/>
      <c r="J936" s="39"/>
    </row>
    <row r="937" spans="1:10" x14ac:dyDescent="0.2">
      <c r="A937" s="38"/>
      <c r="B937" s="5"/>
      <c r="C937" s="5"/>
      <c r="G937" s="5"/>
      <c r="H937" s="39"/>
      <c r="I937" s="40"/>
      <c r="J937" s="39"/>
    </row>
    <row r="938" spans="1:10" x14ac:dyDescent="0.2">
      <c r="A938" s="38"/>
      <c r="B938" s="5"/>
      <c r="C938" s="5"/>
      <c r="G938" s="5"/>
      <c r="H938" s="39"/>
      <c r="I938" s="40"/>
      <c r="J938" s="39"/>
    </row>
    <row r="939" spans="1:10" x14ac:dyDescent="0.2">
      <c r="A939" s="38"/>
      <c r="B939" s="5"/>
      <c r="C939" s="5"/>
      <c r="G939" s="5"/>
      <c r="H939" s="39"/>
      <c r="I939" s="40"/>
      <c r="J939" s="39"/>
    </row>
    <row r="940" spans="1:10" x14ac:dyDescent="0.2">
      <c r="A940" s="38"/>
      <c r="B940" s="5"/>
      <c r="C940" s="5"/>
      <c r="G940" s="5"/>
      <c r="H940" s="39"/>
      <c r="I940" s="40"/>
      <c r="J940" s="39"/>
    </row>
    <row r="941" spans="1:10" x14ac:dyDescent="0.2">
      <c r="A941" s="38"/>
      <c r="B941" s="5"/>
      <c r="C941" s="5"/>
      <c r="G941" s="5"/>
      <c r="H941" s="39"/>
      <c r="I941" s="40"/>
      <c r="J941" s="39"/>
    </row>
    <row r="942" spans="1:10" x14ac:dyDescent="0.2">
      <c r="A942" s="38"/>
      <c r="B942" s="5"/>
      <c r="C942" s="5"/>
      <c r="G942" s="5"/>
      <c r="H942" s="39"/>
      <c r="I942" s="40"/>
      <c r="J942" s="39"/>
    </row>
    <row r="943" spans="1:10" x14ac:dyDescent="0.2">
      <c r="A943" s="38"/>
      <c r="B943" s="5"/>
      <c r="C943" s="5"/>
      <c r="G943" s="5"/>
      <c r="H943" s="39"/>
      <c r="I943" s="40"/>
      <c r="J943" s="39"/>
    </row>
    <row r="944" spans="1:10" x14ac:dyDescent="0.2">
      <c r="A944" s="38"/>
      <c r="B944" s="5"/>
      <c r="C944" s="5"/>
      <c r="G944" s="5"/>
      <c r="H944" s="39"/>
      <c r="I944" s="40"/>
      <c r="J944" s="39"/>
    </row>
    <row r="945" spans="1:10" x14ac:dyDescent="0.2">
      <c r="A945" s="38"/>
      <c r="B945" s="5"/>
      <c r="C945" s="5"/>
      <c r="G945" s="5"/>
      <c r="H945" s="39"/>
      <c r="I945" s="40"/>
      <c r="J945" s="39"/>
    </row>
    <row r="946" spans="1:10" x14ac:dyDescent="0.2">
      <c r="A946" s="38"/>
      <c r="B946" s="5"/>
      <c r="C946" s="5"/>
      <c r="G946" s="5"/>
      <c r="H946" s="39"/>
      <c r="I946" s="40"/>
      <c r="J946" s="39"/>
    </row>
    <row r="947" spans="1:10" x14ac:dyDescent="0.2">
      <c r="A947" s="38"/>
      <c r="B947" s="5"/>
      <c r="C947" s="5"/>
      <c r="G947" s="5"/>
      <c r="H947" s="39"/>
      <c r="I947" s="40"/>
      <c r="J947" s="39"/>
    </row>
    <row r="948" spans="1:10" x14ac:dyDescent="0.2">
      <c r="A948" s="38"/>
      <c r="B948" s="5"/>
      <c r="C948" s="5"/>
      <c r="G948" s="5"/>
      <c r="H948" s="39"/>
      <c r="I948" s="40"/>
      <c r="J948" s="39"/>
    </row>
    <row r="949" spans="1:10" x14ac:dyDescent="0.2">
      <c r="A949" s="38"/>
      <c r="B949" s="5"/>
      <c r="C949" s="5"/>
      <c r="G949" s="5"/>
      <c r="H949" s="39"/>
      <c r="I949" s="40"/>
      <c r="J949" s="39"/>
    </row>
    <row r="950" spans="1:10" x14ac:dyDescent="0.2">
      <c r="A950" s="38"/>
      <c r="B950" s="5"/>
      <c r="C950" s="5"/>
      <c r="G950" s="5"/>
      <c r="H950" s="39"/>
      <c r="I950" s="40"/>
      <c r="J950" s="39"/>
    </row>
    <row r="951" spans="1:10" x14ac:dyDescent="0.2">
      <c r="A951" s="38"/>
      <c r="B951" s="5"/>
      <c r="C951" s="5"/>
      <c r="G951" s="5"/>
      <c r="H951" s="39"/>
      <c r="I951" s="40"/>
      <c r="J951" s="39"/>
    </row>
    <row r="952" spans="1:10" x14ac:dyDescent="0.2">
      <c r="A952" s="38"/>
      <c r="B952" s="5"/>
      <c r="C952" s="5"/>
      <c r="G952" s="5"/>
      <c r="H952" s="39"/>
      <c r="I952" s="40"/>
      <c r="J952" s="39"/>
    </row>
    <row r="953" spans="1:10" x14ac:dyDescent="0.2">
      <c r="A953" s="38"/>
      <c r="B953" s="5"/>
      <c r="C953" s="5"/>
      <c r="G953" s="5"/>
      <c r="H953" s="39"/>
      <c r="I953" s="40"/>
      <c r="J953" s="39"/>
    </row>
    <row r="954" spans="1:10" x14ac:dyDescent="0.2">
      <c r="A954" s="38"/>
      <c r="B954" s="5"/>
      <c r="C954" s="5"/>
      <c r="G954" s="5"/>
      <c r="H954" s="39"/>
      <c r="I954" s="40"/>
      <c r="J954" s="39"/>
    </row>
    <row r="955" spans="1:10" x14ac:dyDescent="0.2">
      <c r="A955" s="38"/>
      <c r="B955" s="5"/>
      <c r="C955" s="5"/>
      <c r="G955" s="5"/>
      <c r="H955" s="39"/>
      <c r="I955" s="40"/>
      <c r="J955" s="39"/>
    </row>
    <row r="956" spans="1:10" x14ac:dyDescent="0.2">
      <c r="A956" s="38"/>
      <c r="B956" s="5"/>
      <c r="C956" s="5"/>
      <c r="G956" s="5"/>
      <c r="H956" s="39"/>
      <c r="I956" s="40"/>
      <c r="J956" s="39"/>
    </row>
    <row r="957" spans="1:10" x14ac:dyDescent="0.2">
      <c r="A957" s="38"/>
      <c r="B957" s="5"/>
      <c r="C957" s="5"/>
      <c r="G957" s="5"/>
      <c r="H957" s="39"/>
      <c r="I957" s="40"/>
      <c r="J957" s="39"/>
    </row>
    <row r="958" spans="1:10" x14ac:dyDescent="0.2">
      <c r="A958" s="38"/>
      <c r="B958" s="5"/>
      <c r="C958" s="5"/>
      <c r="G958" s="5"/>
      <c r="H958" s="39"/>
      <c r="I958" s="40"/>
      <c r="J958" s="39"/>
    </row>
    <row r="959" spans="1:10" x14ac:dyDescent="0.2">
      <c r="A959" s="38"/>
      <c r="B959" s="5"/>
      <c r="C959" s="5"/>
      <c r="G959" s="5"/>
      <c r="H959" s="39"/>
      <c r="I959" s="40"/>
      <c r="J959" s="39"/>
    </row>
    <row r="960" spans="1:10" x14ac:dyDescent="0.2">
      <c r="A960" s="38"/>
      <c r="B960" s="5"/>
      <c r="C960" s="5"/>
      <c r="G960" s="5"/>
      <c r="H960" s="39"/>
      <c r="I960" s="40"/>
      <c r="J960" s="39"/>
    </row>
    <row r="961" spans="1:10" x14ac:dyDescent="0.2">
      <c r="A961" s="38"/>
      <c r="B961" s="5"/>
      <c r="C961" s="5"/>
      <c r="G961" s="5"/>
      <c r="H961" s="39"/>
      <c r="I961" s="40"/>
      <c r="J961" s="39"/>
    </row>
    <row r="962" spans="1:10" x14ac:dyDescent="0.2">
      <c r="A962" s="38"/>
      <c r="B962" s="5"/>
      <c r="C962" s="5"/>
      <c r="G962" s="5"/>
      <c r="H962" s="39"/>
      <c r="I962" s="40"/>
      <c r="J962" s="39"/>
    </row>
    <row r="963" spans="1:10" x14ac:dyDescent="0.2">
      <c r="A963" s="38"/>
      <c r="B963" s="5"/>
      <c r="C963" s="5"/>
      <c r="G963" s="5"/>
      <c r="H963" s="39"/>
      <c r="I963" s="40"/>
      <c r="J963" s="39"/>
    </row>
    <row r="964" spans="1:10" x14ac:dyDescent="0.2">
      <c r="A964" s="38"/>
      <c r="B964" s="5"/>
      <c r="C964" s="5"/>
      <c r="G964" s="5"/>
      <c r="H964" s="39"/>
      <c r="I964" s="40"/>
      <c r="J964" s="39"/>
    </row>
    <row r="965" spans="1:10" x14ac:dyDescent="0.2">
      <c r="A965" s="38"/>
      <c r="B965" s="5"/>
      <c r="C965" s="5"/>
      <c r="G965" s="5"/>
      <c r="H965" s="39"/>
      <c r="I965" s="40"/>
      <c r="J965" s="39"/>
    </row>
    <row r="966" spans="1:10" x14ac:dyDescent="0.2">
      <c r="A966" s="38"/>
      <c r="B966" s="5"/>
      <c r="C966" s="5"/>
      <c r="G966" s="5"/>
      <c r="H966" s="39"/>
      <c r="I966" s="40"/>
      <c r="J966" s="39"/>
    </row>
    <row r="967" spans="1:10" x14ac:dyDescent="0.2">
      <c r="A967" s="38"/>
      <c r="B967" s="5"/>
      <c r="C967" s="5"/>
      <c r="G967" s="5"/>
      <c r="H967" s="39"/>
      <c r="I967" s="40"/>
      <c r="J967" s="39"/>
    </row>
    <row r="968" spans="1:10" x14ac:dyDescent="0.2">
      <c r="A968" s="38"/>
      <c r="B968" s="5"/>
      <c r="C968" s="5"/>
      <c r="G968" s="5"/>
      <c r="H968" s="39"/>
      <c r="I968" s="40"/>
      <c r="J968" s="39"/>
    </row>
    <row r="969" spans="1:10" x14ac:dyDescent="0.2">
      <c r="A969" s="38"/>
      <c r="B969" s="5"/>
      <c r="C969" s="5"/>
      <c r="G969" s="5"/>
      <c r="H969" s="39"/>
      <c r="I969" s="40"/>
      <c r="J969" s="39"/>
    </row>
    <row r="970" spans="1:10" x14ac:dyDescent="0.2">
      <c r="A970" s="38"/>
      <c r="B970" s="5"/>
      <c r="C970" s="5"/>
      <c r="G970" s="5"/>
      <c r="H970" s="39"/>
      <c r="I970" s="40"/>
      <c r="J970" s="39"/>
    </row>
    <row r="971" spans="1:10" x14ac:dyDescent="0.2">
      <c r="A971" s="38"/>
      <c r="B971" s="5"/>
      <c r="C971" s="5"/>
      <c r="G971" s="5"/>
      <c r="H971" s="39"/>
      <c r="I971" s="40"/>
      <c r="J971" s="39"/>
    </row>
    <row r="972" spans="1:10" x14ac:dyDescent="0.2">
      <c r="A972" s="38"/>
      <c r="B972" s="5"/>
      <c r="C972" s="5"/>
      <c r="G972" s="5"/>
      <c r="H972" s="39"/>
      <c r="I972" s="40"/>
      <c r="J972" s="39"/>
    </row>
    <row r="973" spans="1:10" x14ac:dyDescent="0.2">
      <c r="A973" s="38"/>
      <c r="B973" s="5"/>
      <c r="C973" s="5"/>
      <c r="G973" s="5"/>
      <c r="H973" s="39"/>
      <c r="I973" s="40"/>
      <c r="J973" s="39"/>
    </row>
    <row r="974" spans="1:10" x14ac:dyDescent="0.2">
      <c r="A974" s="38"/>
      <c r="B974" s="5"/>
      <c r="C974" s="5"/>
      <c r="G974" s="5"/>
      <c r="H974" s="39"/>
      <c r="I974" s="40"/>
      <c r="J974" s="39"/>
    </row>
    <row r="975" spans="1:10" x14ac:dyDescent="0.2">
      <c r="A975" s="38"/>
      <c r="B975" s="5"/>
      <c r="C975" s="5"/>
      <c r="G975" s="5"/>
      <c r="H975" s="39"/>
      <c r="I975" s="40"/>
      <c r="J975" s="39"/>
    </row>
    <row r="976" spans="1:10" x14ac:dyDescent="0.2">
      <c r="A976" s="38"/>
      <c r="B976" s="5"/>
      <c r="C976" s="5"/>
      <c r="G976" s="5"/>
      <c r="H976" s="39"/>
      <c r="I976" s="40"/>
      <c r="J976" s="39"/>
    </row>
    <row r="977" spans="1:10" x14ac:dyDescent="0.2">
      <c r="A977" s="38"/>
      <c r="B977" s="5"/>
      <c r="C977" s="5"/>
      <c r="G977" s="5"/>
      <c r="H977" s="39"/>
      <c r="I977" s="40"/>
      <c r="J977" s="39"/>
    </row>
    <row r="978" spans="1:10" x14ac:dyDescent="0.2">
      <c r="A978" s="38"/>
      <c r="B978" s="5"/>
      <c r="C978" s="5"/>
      <c r="G978" s="5"/>
      <c r="H978" s="39"/>
      <c r="I978" s="40"/>
      <c r="J978" s="39"/>
    </row>
    <row r="979" spans="1:10" x14ac:dyDescent="0.2">
      <c r="A979" s="38"/>
      <c r="B979" s="5"/>
      <c r="C979" s="5"/>
      <c r="G979" s="5"/>
      <c r="H979" s="39"/>
      <c r="I979" s="40"/>
      <c r="J979" s="39"/>
    </row>
    <row r="980" spans="1:10" x14ac:dyDescent="0.2">
      <c r="A980" s="38"/>
      <c r="B980" s="5"/>
      <c r="C980" s="5"/>
      <c r="G980" s="5"/>
      <c r="H980" s="39"/>
      <c r="I980" s="40"/>
      <c r="J980" s="39"/>
    </row>
    <row r="981" spans="1:10" x14ac:dyDescent="0.2">
      <c r="A981" s="38"/>
      <c r="B981" s="5"/>
      <c r="C981" s="5"/>
      <c r="G981" s="5"/>
      <c r="H981" s="39"/>
      <c r="I981" s="40"/>
      <c r="J981" s="39"/>
    </row>
    <row r="982" spans="1:10" x14ac:dyDescent="0.2">
      <c r="A982" s="38"/>
      <c r="B982" s="5"/>
      <c r="C982" s="5"/>
      <c r="G982" s="5"/>
      <c r="H982" s="39"/>
      <c r="I982" s="40"/>
      <c r="J982" s="39"/>
    </row>
    <row r="983" spans="1:10" x14ac:dyDescent="0.2">
      <c r="A983" s="38"/>
      <c r="B983" s="5"/>
      <c r="C983" s="5"/>
      <c r="G983" s="5"/>
      <c r="H983" s="39"/>
      <c r="I983" s="40"/>
      <c r="J983" s="39"/>
    </row>
    <row r="984" spans="1:10" x14ac:dyDescent="0.2">
      <c r="A984" s="38"/>
      <c r="B984" s="5"/>
      <c r="C984" s="5"/>
      <c r="G984" s="5"/>
      <c r="H984" s="39"/>
      <c r="I984" s="40"/>
      <c r="J984" s="39"/>
    </row>
    <row r="985" spans="1:10" x14ac:dyDescent="0.2">
      <c r="A985" s="38"/>
      <c r="B985" s="5"/>
      <c r="C985" s="5"/>
      <c r="G985" s="5"/>
      <c r="H985" s="39"/>
      <c r="I985" s="40"/>
      <c r="J985" s="39"/>
    </row>
    <row r="986" spans="1:10" x14ac:dyDescent="0.2">
      <c r="A986" s="38"/>
      <c r="B986" s="5"/>
      <c r="C986" s="5"/>
      <c r="G986" s="5"/>
      <c r="H986" s="39"/>
      <c r="I986" s="40"/>
      <c r="J986" s="39"/>
    </row>
    <row r="987" spans="1:10" x14ac:dyDescent="0.2">
      <c r="A987" s="38"/>
      <c r="B987" s="5"/>
      <c r="C987" s="5"/>
      <c r="G987" s="5"/>
      <c r="H987" s="39"/>
      <c r="I987" s="40"/>
      <c r="J987" s="39"/>
    </row>
    <row r="988" spans="1:10" x14ac:dyDescent="0.2">
      <c r="A988" s="38"/>
      <c r="B988" s="5"/>
      <c r="C988" s="5"/>
      <c r="G988" s="5"/>
      <c r="H988" s="39"/>
      <c r="I988" s="40"/>
      <c r="J988" s="39"/>
    </row>
    <row r="989" spans="1:10" x14ac:dyDescent="0.2">
      <c r="A989" s="38"/>
      <c r="B989" s="5"/>
      <c r="C989" s="5"/>
      <c r="G989" s="5"/>
      <c r="H989" s="39"/>
      <c r="I989" s="40"/>
      <c r="J989" s="39"/>
    </row>
    <row r="990" spans="1:10" x14ac:dyDescent="0.2">
      <c r="A990" s="38"/>
      <c r="B990" s="5"/>
      <c r="C990" s="5"/>
      <c r="G990" s="5"/>
      <c r="H990" s="39"/>
      <c r="I990" s="40"/>
      <c r="J990" s="39"/>
    </row>
    <row r="991" spans="1:10" x14ac:dyDescent="0.2">
      <c r="A991" s="38"/>
      <c r="B991" s="5"/>
      <c r="C991" s="5"/>
      <c r="G991" s="5"/>
      <c r="H991" s="39"/>
      <c r="I991" s="40"/>
      <c r="J991" s="39"/>
    </row>
    <row r="992" spans="1:10" x14ac:dyDescent="0.2">
      <c r="A992" s="38"/>
      <c r="B992" s="5"/>
      <c r="C992" s="5"/>
      <c r="G992" s="5"/>
      <c r="H992" s="39"/>
      <c r="I992" s="40"/>
      <c r="J992" s="39"/>
    </row>
    <row r="993" spans="1:10" x14ac:dyDescent="0.2">
      <c r="A993" s="38"/>
      <c r="B993" s="5"/>
      <c r="C993" s="5"/>
      <c r="G993" s="5"/>
      <c r="H993" s="39"/>
      <c r="I993" s="40"/>
      <c r="J993" s="39"/>
    </row>
    <row r="994" spans="1:10" x14ac:dyDescent="0.2">
      <c r="A994" s="38"/>
      <c r="B994" s="5"/>
      <c r="C994" s="5"/>
      <c r="G994" s="5"/>
      <c r="H994" s="39"/>
      <c r="I994" s="40"/>
      <c r="J994" s="39"/>
    </row>
    <row r="995" spans="1:10" x14ac:dyDescent="0.2">
      <c r="A995" s="38"/>
      <c r="B995" s="5"/>
      <c r="C995" s="5"/>
      <c r="G995" s="5"/>
      <c r="H995" s="39"/>
      <c r="I995" s="40"/>
      <c r="J995" s="39"/>
    </row>
    <row r="996" spans="1:10" x14ac:dyDescent="0.2">
      <c r="A996" s="38"/>
      <c r="B996" s="5"/>
      <c r="C996" s="5"/>
      <c r="G996" s="5"/>
      <c r="H996" s="39"/>
      <c r="I996" s="40"/>
      <c r="J996" s="39"/>
    </row>
    <row r="997" spans="1:10" x14ac:dyDescent="0.2">
      <c r="A997" s="38"/>
      <c r="B997" s="5"/>
      <c r="C997" s="5"/>
      <c r="G997" s="5"/>
      <c r="H997" s="39"/>
      <c r="I997" s="40"/>
      <c r="J997" s="39"/>
    </row>
    <row r="998" spans="1:10" x14ac:dyDescent="0.2">
      <c r="A998" s="38"/>
      <c r="B998" s="5"/>
      <c r="C998" s="5"/>
      <c r="G998" s="5"/>
      <c r="H998" s="39"/>
      <c r="I998" s="40"/>
      <c r="J998" s="39"/>
    </row>
    <row r="999" spans="1:10" x14ac:dyDescent="0.2">
      <c r="A999" s="38"/>
      <c r="B999" s="5"/>
      <c r="C999" s="5"/>
      <c r="G999" s="5"/>
      <c r="H999" s="39"/>
      <c r="I999" s="40"/>
      <c r="J999" s="39"/>
    </row>
    <row r="1000" spans="1:10" x14ac:dyDescent="0.2">
      <c r="A1000" s="38"/>
      <c r="B1000" s="5"/>
      <c r="C1000" s="5"/>
      <c r="G1000" s="5"/>
      <c r="H1000" s="39"/>
      <c r="I1000" s="40"/>
      <c r="J1000" s="39"/>
    </row>
    <row r="1001" spans="1:10" x14ac:dyDescent="0.2">
      <c r="A1001" s="38"/>
      <c r="B1001" s="5"/>
      <c r="C1001" s="5"/>
      <c r="G1001" s="5"/>
      <c r="H1001" s="39"/>
      <c r="I1001" s="40"/>
      <c r="J1001" s="39"/>
    </row>
    <row r="1002" spans="1:10" x14ac:dyDescent="0.2">
      <c r="A1002" s="38"/>
      <c r="B1002" s="5"/>
      <c r="C1002" s="5"/>
      <c r="G1002" s="5"/>
      <c r="H1002" s="39"/>
      <c r="I1002" s="40"/>
      <c r="J1002" s="39"/>
    </row>
    <row r="1003" spans="1:10" x14ac:dyDescent="0.2">
      <c r="A1003" s="38"/>
      <c r="B1003" s="5"/>
      <c r="C1003" s="5"/>
      <c r="G1003" s="5"/>
      <c r="H1003" s="39"/>
      <c r="I1003" s="40"/>
      <c r="J1003" s="39"/>
    </row>
    <row r="1004" spans="1:10" x14ac:dyDescent="0.2">
      <c r="A1004" s="38"/>
      <c r="B1004" s="5"/>
      <c r="C1004" s="5"/>
      <c r="G1004" s="5"/>
      <c r="H1004" s="39"/>
      <c r="I1004" s="40"/>
      <c r="J1004" s="39"/>
    </row>
    <row r="1005" spans="1:10" x14ac:dyDescent="0.2">
      <c r="A1005" s="38"/>
      <c r="B1005" s="5"/>
      <c r="C1005" s="5"/>
      <c r="G1005" s="5"/>
      <c r="H1005" s="39"/>
      <c r="I1005" s="40"/>
      <c r="J1005" s="39"/>
    </row>
    <row r="1006" spans="1:10" x14ac:dyDescent="0.2">
      <c r="A1006" s="38"/>
      <c r="B1006" s="5"/>
      <c r="C1006" s="5"/>
      <c r="G1006" s="5"/>
      <c r="H1006" s="39"/>
      <c r="I1006" s="40"/>
      <c r="J1006" s="39"/>
    </row>
    <row r="1007" spans="1:10" x14ac:dyDescent="0.2">
      <c r="A1007" s="38"/>
      <c r="B1007" s="5"/>
      <c r="C1007" s="5"/>
      <c r="G1007" s="5"/>
      <c r="H1007" s="39"/>
      <c r="I1007" s="40"/>
      <c r="J1007" s="39"/>
    </row>
    <row r="1008" spans="1:10" x14ac:dyDescent="0.2">
      <c r="A1008" s="38"/>
      <c r="B1008" s="5"/>
      <c r="C1008" s="5"/>
      <c r="G1008" s="5"/>
      <c r="H1008" s="39"/>
      <c r="I1008" s="40"/>
      <c r="J1008" s="39"/>
    </row>
    <row r="1009" spans="1:10" x14ac:dyDescent="0.2">
      <c r="A1009" s="38"/>
      <c r="B1009" s="5"/>
      <c r="C1009" s="5"/>
      <c r="G1009" s="5"/>
      <c r="H1009" s="39"/>
      <c r="I1009" s="40"/>
      <c r="J1009" s="39"/>
    </row>
    <row r="1010" spans="1:10" x14ac:dyDescent="0.2">
      <c r="A1010" s="38"/>
      <c r="B1010" s="5"/>
      <c r="C1010" s="5"/>
      <c r="G1010" s="5"/>
      <c r="H1010" s="39"/>
      <c r="I1010" s="40"/>
      <c r="J1010" s="39"/>
    </row>
    <row r="1011" spans="1:10" x14ac:dyDescent="0.2">
      <c r="A1011" s="38"/>
      <c r="B1011" s="5"/>
      <c r="C1011" s="5"/>
      <c r="G1011" s="5"/>
      <c r="H1011" s="39"/>
      <c r="I1011" s="40"/>
      <c r="J1011" s="39"/>
    </row>
    <row r="1012" spans="1:10" x14ac:dyDescent="0.2">
      <c r="A1012" s="38"/>
      <c r="B1012" s="5"/>
      <c r="C1012" s="5"/>
      <c r="G1012" s="5"/>
      <c r="H1012" s="39"/>
      <c r="I1012" s="40"/>
      <c r="J1012" s="39"/>
    </row>
    <row r="1013" spans="1:10" x14ac:dyDescent="0.2">
      <c r="A1013" s="38"/>
      <c r="B1013" s="5"/>
      <c r="C1013" s="5"/>
      <c r="G1013" s="5"/>
      <c r="H1013" s="39"/>
      <c r="I1013" s="40"/>
      <c r="J1013" s="39"/>
    </row>
    <row r="1014" spans="1:10" x14ac:dyDescent="0.2">
      <c r="A1014" s="38"/>
      <c r="B1014" s="5"/>
      <c r="C1014" s="5"/>
      <c r="G1014" s="5"/>
      <c r="H1014" s="39"/>
      <c r="I1014" s="40"/>
      <c r="J1014" s="39"/>
    </row>
    <row r="1015" spans="1:10" x14ac:dyDescent="0.2">
      <c r="A1015" s="38"/>
      <c r="B1015" s="5"/>
      <c r="C1015" s="5"/>
      <c r="G1015" s="5"/>
      <c r="H1015" s="39"/>
      <c r="I1015" s="40"/>
      <c r="J1015" s="39"/>
    </row>
    <row r="1016" spans="1:10" x14ac:dyDescent="0.2">
      <c r="A1016" s="38"/>
      <c r="B1016" s="5"/>
      <c r="C1016" s="5"/>
      <c r="G1016" s="5"/>
      <c r="H1016" s="39"/>
      <c r="I1016" s="40"/>
      <c r="J1016" s="39"/>
    </row>
    <row r="1017" spans="1:10" x14ac:dyDescent="0.2">
      <c r="A1017" s="38"/>
      <c r="B1017" s="5"/>
      <c r="C1017" s="5"/>
      <c r="G1017" s="5"/>
      <c r="H1017" s="39"/>
      <c r="I1017" s="40"/>
      <c r="J1017" s="39"/>
    </row>
    <row r="1018" spans="1:10" x14ac:dyDescent="0.2">
      <c r="A1018" s="38"/>
      <c r="B1018" s="5"/>
      <c r="C1018" s="5"/>
      <c r="G1018" s="5"/>
      <c r="H1018" s="39"/>
      <c r="I1018" s="40"/>
      <c r="J1018" s="39"/>
    </row>
    <row r="1019" spans="1:10" x14ac:dyDescent="0.2">
      <c r="A1019" s="38"/>
      <c r="B1019" s="5"/>
      <c r="C1019" s="5"/>
      <c r="G1019" s="5"/>
      <c r="H1019" s="39"/>
      <c r="I1019" s="40"/>
      <c r="J1019" s="39"/>
    </row>
    <row r="1020" spans="1:10" x14ac:dyDescent="0.2">
      <c r="A1020" s="38"/>
      <c r="B1020" s="5"/>
      <c r="C1020" s="5"/>
      <c r="G1020" s="5"/>
      <c r="H1020" s="39"/>
      <c r="I1020" s="40"/>
      <c r="J1020" s="39"/>
    </row>
    <row r="1021" spans="1:10" x14ac:dyDescent="0.2">
      <c r="A1021" s="38"/>
      <c r="B1021" s="5"/>
      <c r="C1021" s="5"/>
      <c r="G1021" s="5"/>
      <c r="H1021" s="39"/>
      <c r="I1021" s="40"/>
      <c r="J1021" s="39"/>
    </row>
    <row r="1022" spans="1:10" x14ac:dyDescent="0.2">
      <c r="A1022" s="38"/>
      <c r="B1022" s="5"/>
      <c r="C1022" s="5"/>
      <c r="G1022" s="5"/>
      <c r="H1022" s="39"/>
      <c r="I1022" s="40"/>
      <c r="J1022" s="39"/>
    </row>
    <row r="1023" spans="1:10" ht="11.25" customHeight="1" x14ac:dyDescent="0.2">
      <c r="A1023" s="38"/>
      <c r="B1023" s="5"/>
      <c r="C1023" s="5"/>
      <c r="G1023" s="5"/>
      <c r="H1023" s="39"/>
      <c r="I1023" s="40"/>
      <c r="J1023" s="39"/>
    </row>
    <row r="1024" spans="1:10" x14ac:dyDescent="0.2">
      <c r="G1024" s="5"/>
    </row>
  </sheetData>
  <mergeCells count="1598">
    <mergeCell ref="A420:B420"/>
    <mergeCell ref="B417:J417"/>
    <mergeCell ref="A439:B439"/>
    <mergeCell ref="B390:J390"/>
    <mergeCell ref="A391:B391"/>
    <mergeCell ref="B281:J281"/>
    <mergeCell ref="A282:B282"/>
    <mergeCell ref="G282:G288"/>
    <mergeCell ref="H282:H288"/>
    <mergeCell ref="I282:I288"/>
    <mergeCell ref="J282:J288"/>
    <mergeCell ref="A283:B283"/>
    <mergeCell ref="A284:B284"/>
    <mergeCell ref="A285:B285"/>
    <mergeCell ref="A286:B286"/>
    <mergeCell ref="A287:B287"/>
    <mergeCell ref="A288:B288"/>
    <mergeCell ref="B289:F289"/>
    <mergeCell ref="B323:J323"/>
    <mergeCell ref="A324:B324"/>
    <mergeCell ref="G324:G330"/>
    <mergeCell ref="I324:I330"/>
    <mergeCell ref="J324:J330"/>
    <mergeCell ref="A325:B325"/>
    <mergeCell ref="B349:J349"/>
    <mergeCell ref="A350:B350"/>
    <mergeCell ref="G350:G356"/>
    <mergeCell ref="H350:H356"/>
    <mergeCell ref="I350:I356"/>
    <mergeCell ref="J350:J356"/>
    <mergeCell ref="A351:B351"/>
    <mergeCell ref="A352:B352"/>
    <mergeCell ref="A212:B212"/>
    <mergeCell ref="A308:B308"/>
    <mergeCell ref="A309:B309"/>
    <mergeCell ref="A310:B310"/>
    <mergeCell ref="A311:B311"/>
    <mergeCell ref="A312:B312"/>
    <mergeCell ref="A313:B313"/>
    <mergeCell ref="B331:J331"/>
    <mergeCell ref="A332:B332"/>
    <mergeCell ref="G332:G338"/>
    <mergeCell ref="H332:H338"/>
    <mergeCell ref="A392:B392"/>
    <mergeCell ref="A444:B444"/>
    <mergeCell ref="A445:B445"/>
    <mergeCell ref="H495:H501"/>
    <mergeCell ref="I495:I501"/>
    <mergeCell ref="J495:J501"/>
    <mergeCell ref="A496:B496"/>
    <mergeCell ref="A497:B497"/>
    <mergeCell ref="A498:B498"/>
    <mergeCell ref="A499:B499"/>
    <mergeCell ref="A500:B500"/>
    <mergeCell ref="A501:B501"/>
    <mergeCell ref="B484:J484"/>
    <mergeCell ref="A326:B326"/>
    <mergeCell ref="I468:I474"/>
    <mergeCell ref="J468:J474"/>
    <mergeCell ref="A327:B327"/>
    <mergeCell ref="A328:B328"/>
    <mergeCell ref="A329:B329"/>
    <mergeCell ref="A330:B330"/>
    <mergeCell ref="H324:H330"/>
    <mergeCell ref="A184:B184"/>
    <mergeCell ref="A185:B185"/>
    <mergeCell ref="H158:H164"/>
    <mergeCell ref="I158:I164"/>
    <mergeCell ref="J257:J263"/>
    <mergeCell ref="A258:B258"/>
    <mergeCell ref="A259:B259"/>
    <mergeCell ref="A163:B163"/>
    <mergeCell ref="A175:B175"/>
    <mergeCell ref="A194:B194"/>
    <mergeCell ref="I224:I230"/>
    <mergeCell ref="J224:J230"/>
    <mergeCell ref="A225:B225"/>
    <mergeCell ref="A226:B226"/>
    <mergeCell ref="A213:B213"/>
    <mergeCell ref="G391:G397"/>
    <mergeCell ref="H391:H397"/>
    <mergeCell ref="I391:I397"/>
    <mergeCell ref="J391:J397"/>
    <mergeCell ref="J158:J164"/>
    <mergeCell ref="A159:B159"/>
    <mergeCell ref="A160:B160"/>
    <mergeCell ref="A227:B227"/>
    <mergeCell ref="A228:B228"/>
    <mergeCell ref="A229:B229"/>
    <mergeCell ref="A295:B295"/>
    <mergeCell ref="A296:B296"/>
    <mergeCell ref="A297:B297"/>
    <mergeCell ref="H265:H271"/>
    <mergeCell ref="H299:H305"/>
    <mergeCell ref="B290:J290"/>
    <mergeCell ref="A291:B291"/>
    <mergeCell ref="B510:F510"/>
    <mergeCell ref="B475:F475"/>
    <mergeCell ref="B457:F457"/>
    <mergeCell ref="B416:F416"/>
    <mergeCell ref="A435:B435"/>
    <mergeCell ref="A436:B436"/>
    <mergeCell ref="A469:B469"/>
    <mergeCell ref="A470:B470"/>
    <mergeCell ref="A471:B471"/>
    <mergeCell ref="A474:B474"/>
    <mergeCell ref="H468:H474"/>
    <mergeCell ref="A472:B472"/>
    <mergeCell ref="A473:B473"/>
    <mergeCell ref="A268:B268"/>
    <mergeCell ref="A269:B269"/>
    <mergeCell ref="A270:B270"/>
    <mergeCell ref="A271:B271"/>
    <mergeCell ref="B298:J298"/>
    <mergeCell ref="A299:B299"/>
    <mergeCell ref="G299:G305"/>
    <mergeCell ref="I299:I305"/>
    <mergeCell ref="J299:J305"/>
    <mergeCell ref="A300:B300"/>
    <mergeCell ref="A301:B301"/>
    <mergeCell ref="A302:B302"/>
    <mergeCell ref="A303:B303"/>
    <mergeCell ref="A304:B304"/>
    <mergeCell ref="A305:B305"/>
    <mergeCell ref="J434:J440"/>
    <mergeCell ref="A504:B504"/>
    <mergeCell ref="A505:B505"/>
    <mergeCell ref="A506:B506"/>
    <mergeCell ref="H232:H238"/>
    <mergeCell ref="I232:I238"/>
    <mergeCell ref="J232:J238"/>
    <mergeCell ref="A233:B233"/>
    <mergeCell ref="A234:B234"/>
    <mergeCell ref="A235:B235"/>
    <mergeCell ref="A236:B236"/>
    <mergeCell ref="A237:B237"/>
    <mergeCell ref="A238:B238"/>
    <mergeCell ref="G133:G139"/>
    <mergeCell ref="G149:G155"/>
    <mergeCell ref="H149:H155"/>
    <mergeCell ref="B148:J148"/>
    <mergeCell ref="A142:B142"/>
    <mergeCell ref="A143:B143"/>
    <mergeCell ref="A230:B230"/>
    <mergeCell ref="B214:F214"/>
    <mergeCell ref="A209:B209"/>
    <mergeCell ref="A210:B210"/>
    <mergeCell ref="A211:B211"/>
    <mergeCell ref="J141:J147"/>
    <mergeCell ref="B231:J231"/>
    <mergeCell ref="A232:B232"/>
    <mergeCell ref="G232:G238"/>
    <mergeCell ref="A164:B164"/>
    <mergeCell ref="J149:J155"/>
    <mergeCell ref="A151:B151"/>
    <mergeCell ref="A152:B152"/>
    <mergeCell ref="A153:B153"/>
    <mergeCell ref="A154:B154"/>
    <mergeCell ref="B157:J157"/>
    <mergeCell ref="H166:H172"/>
    <mergeCell ref="A17:B17"/>
    <mergeCell ref="B55:F55"/>
    <mergeCell ref="B64:F64"/>
    <mergeCell ref="B73:F73"/>
    <mergeCell ref="B173:F173"/>
    <mergeCell ref="B114:F114"/>
    <mergeCell ref="H40:H46"/>
    <mergeCell ref="I40:I46"/>
    <mergeCell ref="A146:B146"/>
    <mergeCell ref="A147:B147"/>
    <mergeCell ref="B140:J140"/>
    <mergeCell ref="A136:B136"/>
    <mergeCell ref="A137:B137"/>
    <mergeCell ref="A138:B138"/>
    <mergeCell ref="H133:H139"/>
    <mergeCell ref="I133:I139"/>
    <mergeCell ref="J133:J139"/>
    <mergeCell ref="A139:B139"/>
    <mergeCell ref="A43:B43"/>
    <mergeCell ref="A44:B44"/>
    <mergeCell ref="A45:B45"/>
    <mergeCell ref="A52:B52"/>
    <mergeCell ref="A53:B53"/>
    <mergeCell ref="A59:B59"/>
    <mergeCell ref="A62:B62"/>
    <mergeCell ref="A22:B22"/>
    <mergeCell ref="A21:B21"/>
    <mergeCell ref="G16:G22"/>
    <mergeCell ref="H16:H22"/>
    <mergeCell ref="B23:J23"/>
    <mergeCell ref="A24:B24"/>
    <mergeCell ref="G24:G30"/>
    <mergeCell ref="A11:B11"/>
    <mergeCell ref="A33:B33"/>
    <mergeCell ref="A34:B34"/>
    <mergeCell ref="A35:B35"/>
    <mergeCell ref="A57:B57"/>
    <mergeCell ref="G57:G63"/>
    <mergeCell ref="H57:H63"/>
    <mergeCell ref="I57:I63"/>
    <mergeCell ref="A2:J2"/>
    <mergeCell ref="A3:A5"/>
    <mergeCell ref="B3:B5"/>
    <mergeCell ref="G3:G5"/>
    <mergeCell ref="H3:H5"/>
    <mergeCell ref="I3:I5"/>
    <mergeCell ref="C3:F4"/>
    <mergeCell ref="A48:B48"/>
    <mergeCell ref="G48:G54"/>
    <mergeCell ref="H48:H54"/>
    <mergeCell ref="I48:I54"/>
    <mergeCell ref="J48:J54"/>
    <mergeCell ref="A49:B49"/>
    <mergeCell ref="A50:B50"/>
    <mergeCell ref="A51:B51"/>
    <mergeCell ref="A16:B16"/>
    <mergeCell ref="A12:B12"/>
    <mergeCell ref="A13:B13"/>
    <mergeCell ref="A14:B14"/>
    <mergeCell ref="B15:J15"/>
    <mergeCell ref="A37:B37"/>
    <mergeCell ref="A18:B18"/>
    <mergeCell ref="A19:B19"/>
    <mergeCell ref="A20:B20"/>
    <mergeCell ref="H24:H30"/>
    <mergeCell ref="I24:I30"/>
    <mergeCell ref="A46:B46"/>
    <mergeCell ref="J32:J38"/>
    <mergeCell ref="J3:J5"/>
    <mergeCell ref="A7:J7"/>
    <mergeCell ref="A8:B8"/>
    <mergeCell ref="G8:G14"/>
    <mergeCell ref="I16:I22"/>
    <mergeCell ref="J16:J22"/>
    <mergeCell ref="H8:H14"/>
    <mergeCell ref="I8:I14"/>
    <mergeCell ref="J8:J14"/>
    <mergeCell ref="A9:B9"/>
    <mergeCell ref="A10:B10"/>
    <mergeCell ref="B39:J39"/>
    <mergeCell ref="A29:B29"/>
    <mergeCell ref="J40:J46"/>
    <mergeCell ref="A41:B41"/>
    <mergeCell ref="A26:B26"/>
    <mergeCell ref="A27:B27"/>
    <mergeCell ref="A28:B28"/>
    <mergeCell ref="A32:B32"/>
    <mergeCell ref="G32:G38"/>
    <mergeCell ref="H32:H38"/>
    <mergeCell ref="I32:I38"/>
    <mergeCell ref="A36:B36"/>
    <mergeCell ref="J24:J30"/>
    <mergeCell ref="A30:B30"/>
    <mergeCell ref="A38:B38"/>
    <mergeCell ref="B31:J31"/>
    <mergeCell ref="A25:B25"/>
    <mergeCell ref="B47:J47"/>
    <mergeCell ref="A78:B78"/>
    <mergeCell ref="A70:B70"/>
    <mergeCell ref="I75:I81"/>
    <mergeCell ref="J75:J81"/>
    <mergeCell ref="B90:J90"/>
    <mergeCell ref="A91:B91"/>
    <mergeCell ref="G91:G97"/>
    <mergeCell ref="H91:H97"/>
    <mergeCell ref="I91:I97"/>
    <mergeCell ref="J91:J97"/>
    <mergeCell ref="G83:G89"/>
    <mergeCell ref="H83:H89"/>
    <mergeCell ref="A81:B81"/>
    <mergeCell ref="A93:B93"/>
    <mergeCell ref="A88:B88"/>
    <mergeCell ref="A40:B40"/>
    <mergeCell ref="G40:G46"/>
    <mergeCell ref="A54:B54"/>
    <mergeCell ref="B56:J56"/>
    <mergeCell ref="J57:J63"/>
    <mergeCell ref="A58:B58"/>
    <mergeCell ref="A83:B83"/>
    <mergeCell ref="A63:B63"/>
    <mergeCell ref="A42:B42"/>
    <mergeCell ref="A71:B71"/>
    <mergeCell ref="A66:B66"/>
    <mergeCell ref="B65:J65"/>
    <mergeCell ref="A68:B68"/>
    <mergeCell ref="A67:B67"/>
    <mergeCell ref="A134:B134"/>
    <mergeCell ref="A167:B167"/>
    <mergeCell ref="A179:B179"/>
    <mergeCell ref="A180:B180"/>
    <mergeCell ref="B124:J124"/>
    <mergeCell ref="A125:B125"/>
    <mergeCell ref="A127:B127"/>
    <mergeCell ref="A128:B128"/>
    <mergeCell ref="I183:I189"/>
    <mergeCell ref="A135:B135"/>
    <mergeCell ref="I149:I155"/>
    <mergeCell ref="A168:B168"/>
    <mergeCell ref="A169:B169"/>
    <mergeCell ref="A170:B170"/>
    <mergeCell ref="A171:B171"/>
    <mergeCell ref="A172:B172"/>
    <mergeCell ref="G183:G189"/>
    <mergeCell ref="A189:B189"/>
    <mergeCell ref="A144:B144"/>
    <mergeCell ref="A145:B145"/>
    <mergeCell ref="A149:B149"/>
    <mergeCell ref="A181:B181"/>
    <mergeCell ref="B182:J182"/>
    <mergeCell ref="A183:B183"/>
    <mergeCell ref="A186:B186"/>
    <mergeCell ref="H183:H189"/>
    <mergeCell ref="B156:F156"/>
    <mergeCell ref="A133:B133"/>
    <mergeCell ref="A155:B155"/>
    <mergeCell ref="B132:J132"/>
    <mergeCell ref="G175:G181"/>
    <mergeCell ref="H175:H181"/>
    <mergeCell ref="I207:I213"/>
    <mergeCell ref="J207:J213"/>
    <mergeCell ref="A208:B208"/>
    <mergeCell ref="J183:J189"/>
    <mergeCell ref="B190:J190"/>
    <mergeCell ref="A191:B191"/>
    <mergeCell ref="G191:G197"/>
    <mergeCell ref="H191:H197"/>
    <mergeCell ref="G166:G172"/>
    <mergeCell ref="H199:H205"/>
    <mergeCell ref="A187:B187"/>
    <mergeCell ref="A188:B188"/>
    <mergeCell ref="A195:B195"/>
    <mergeCell ref="A196:B196"/>
    <mergeCell ref="A197:B197"/>
    <mergeCell ref="I199:I205"/>
    <mergeCell ref="H207:H213"/>
    <mergeCell ref="A205:B205"/>
    <mergeCell ref="I191:I197"/>
    <mergeCell ref="J191:J197"/>
    <mergeCell ref="A192:B192"/>
    <mergeCell ref="A193:B193"/>
    <mergeCell ref="J199:J205"/>
    <mergeCell ref="A200:B200"/>
    <mergeCell ref="A201:B201"/>
    <mergeCell ref="A202:B202"/>
    <mergeCell ref="A203:B203"/>
    <mergeCell ref="A204:B204"/>
    <mergeCell ref="B198:J198"/>
    <mergeCell ref="A199:B199"/>
    <mergeCell ref="G199:G205"/>
    <mergeCell ref="I175:I181"/>
    <mergeCell ref="V400:AD400"/>
    <mergeCell ref="AF400:AN400"/>
    <mergeCell ref="AP400:AX400"/>
    <mergeCell ref="AZ400:BH400"/>
    <mergeCell ref="B400:J400"/>
    <mergeCell ref="A260:B260"/>
    <mergeCell ref="A261:B261"/>
    <mergeCell ref="A158:B158"/>
    <mergeCell ref="G158:G164"/>
    <mergeCell ref="A150:B150"/>
    <mergeCell ref="B215:J215"/>
    <mergeCell ref="A276:B276"/>
    <mergeCell ref="A277:B277"/>
    <mergeCell ref="A278:B278"/>
    <mergeCell ref="I257:I263"/>
    <mergeCell ref="A292:B292"/>
    <mergeCell ref="A293:B293"/>
    <mergeCell ref="A294:B294"/>
    <mergeCell ref="A222:B222"/>
    <mergeCell ref="G216:G222"/>
    <mergeCell ref="H216:H222"/>
    <mergeCell ref="I216:I222"/>
    <mergeCell ref="J216:J222"/>
    <mergeCell ref="A217:B217"/>
    <mergeCell ref="A218:B218"/>
    <mergeCell ref="G265:G271"/>
    <mergeCell ref="I265:I271"/>
    <mergeCell ref="J265:J271"/>
    <mergeCell ref="A266:B266"/>
    <mergeCell ref="A267:B267"/>
    <mergeCell ref="A178:B178"/>
    <mergeCell ref="G207:G213"/>
    <mergeCell ref="K405:L405"/>
    <mergeCell ref="A216:B216"/>
    <mergeCell ref="B223:J223"/>
    <mergeCell ref="B264:J264"/>
    <mergeCell ref="A265:B265"/>
    <mergeCell ref="A317:B317"/>
    <mergeCell ref="A318:B318"/>
    <mergeCell ref="B272:J272"/>
    <mergeCell ref="A273:B273"/>
    <mergeCell ref="G273:G279"/>
    <mergeCell ref="H273:H279"/>
    <mergeCell ref="I273:I279"/>
    <mergeCell ref="J273:J279"/>
    <mergeCell ref="A274:B274"/>
    <mergeCell ref="A275:B275"/>
    <mergeCell ref="B315:J315"/>
    <mergeCell ref="A221:B221"/>
    <mergeCell ref="A316:B316"/>
    <mergeCell ref="G316:G322"/>
    <mergeCell ref="I316:I322"/>
    <mergeCell ref="J316:J322"/>
    <mergeCell ref="A319:B319"/>
    <mergeCell ref="A320:B320"/>
    <mergeCell ref="A321:B321"/>
    <mergeCell ref="A322:B322"/>
    <mergeCell ref="B306:J306"/>
    <mergeCell ref="A307:B307"/>
    <mergeCell ref="G307:G313"/>
    <mergeCell ref="H307:H313"/>
    <mergeCell ref="I307:I313"/>
    <mergeCell ref="J307:J313"/>
    <mergeCell ref="L400:T400"/>
    <mergeCell ref="CW405:CX405"/>
    <mergeCell ref="DQ401:DR401"/>
    <mergeCell ref="EH401:EH407"/>
    <mergeCell ref="BZ401:BZ407"/>
    <mergeCell ref="ES401:ES407"/>
    <mergeCell ref="A219:B219"/>
    <mergeCell ref="A220:B220"/>
    <mergeCell ref="AE402:AF402"/>
    <mergeCell ref="AO402:AP402"/>
    <mergeCell ref="FZ400:GD400"/>
    <mergeCell ref="A401:B401"/>
    <mergeCell ref="G401:G407"/>
    <mergeCell ref="H401:H407"/>
    <mergeCell ref="I401:I407"/>
    <mergeCell ref="J401:J407"/>
    <mergeCell ref="DR400:DZ400"/>
    <mergeCell ref="EB400:EJ400"/>
    <mergeCell ref="EL400:ET400"/>
    <mergeCell ref="EV400:FD400"/>
    <mergeCell ref="FF400:FN400"/>
    <mergeCell ref="FP400:FX400"/>
    <mergeCell ref="BJ400:BR400"/>
    <mergeCell ref="BT400:CB400"/>
    <mergeCell ref="CD400:CL400"/>
    <mergeCell ref="CN400:CV400"/>
    <mergeCell ref="CX400:DF400"/>
    <mergeCell ref="DH400:DP400"/>
    <mergeCell ref="K406:L406"/>
    <mergeCell ref="K401:L401"/>
    <mergeCell ref="EU407:EV407"/>
    <mergeCell ref="FE407:FF407"/>
    <mergeCell ref="K402:L402"/>
    <mergeCell ref="EU404:EV404"/>
    <mergeCell ref="DG406:DH406"/>
    <mergeCell ref="AE407:AF407"/>
    <mergeCell ref="AE406:AF406"/>
    <mergeCell ref="FY403:FZ403"/>
    <mergeCell ref="A404:B404"/>
    <mergeCell ref="K404:L404"/>
    <mergeCell ref="U404:V404"/>
    <mergeCell ref="BH401:BH407"/>
    <mergeCell ref="BI401:BJ401"/>
    <mergeCell ref="U402:V402"/>
    <mergeCell ref="U405:V405"/>
    <mergeCell ref="EU403:EV403"/>
    <mergeCell ref="FE403:FF403"/>
    <mergeCell ref="EQ401:EQ407"/>
    <mergeCell ref="ER401:ER407"/>
    <mergeCell ref="FO403:FP403"/>
    <mergeCell ref="EU401:EV401"/>
    <mergeCell ref="FA401:FA407"/>
    <mergeCell ref="FB401:FB407"/>
    <mergeCell ref="FC401:FC407"/>
    <mergeCell ref="AU401:AU407"/>
    <mergeCell ref="FD401:FD407"/>
    <mergeCell ref="FE401:FF401"/>
    <mergeCell ref="EU402:EV402"/>
    <mergeCell ref="Q401:Q407"/>
    <mergeCell ref="R401:R407"/>
    <mergeCell ref="S401:S407"/>
    <mergeCell ref="AW401:AW407"/>
    <mergeCell ref="EA405:EB405"/>
    <mergeCell ref="FE406:FF406"/>
    <mergeCell ref="FO406:FP406"/>
    <mergeCell ref="EA402:EB402"/>
    <mergeCell ref="EA403:EB403"/>
    <mergeCell ref="AY405:AZ405"/>
    <mergeCell ref="ET401:ET407"/>
    <mergeCell ref="AE405:AF405"/>
    <mergeCell ref="BE401:BE407"/>
    <mergeCell ref="AY402:AZ402"/>
    <mergeCell ref="AY403:AZ403"/>
    <mergeCell ref="AE401:AF401"/>
    <mergeCell ref="AK401:AK407"/>
    <mergeCell ref="AL401:AL407"/>
    <mergeCell ref="DG403:DH403"/>
    <mergeCell ref="EG401:EG407"/>
    <mergeCell ref="CV401:CV407"/>
    <mergeCell ref="DQ402:DR402"/>
    <mergeCell ref="DQ403:DR403"/>
    <mergeCell ref="EK407:EL407"/>
    <mergeCell ref="CM404:CN404"/>
    <mergeCell ref="CC402:CD402"/>
    <mergeCell ref="BI406:BJ406"/>
    <mergeCell ref="AV401:AV407"/>
    <mergeCell ref="CM401:CN401"/>
    <mergeCell ref="CU401:CU407"/>
    <mergeCell ref="DG401:DH401"/>
    <mergeCell ref="DM401:DM407"/>
    <mergeCell ref="AY401:AZ401"/>
    <mergeCell ref="AX401:AX407"/>
    <mergeCell ref="BO401:BO407"/>
    <mergeCell ref="BP401:BP407"/>
    <mergeCell ref="AY404:AZ404"/>
    <mergeCell ref="BI404:BJ404"/>
    <mergeCell ref="EA401:EB401"/>
    <mergeCell ref="FE404:FF404"/>
    <mergeCell ref="CW401:CX401"/>
    <mergeCell ref="BI402:BJ402"/>
    <mergeCell ref="BI403:BJ403"/>
    <mergeCell ref="AE403:AF403"/>
    <mergeCell ref="AO403:AP403"/>
    <mergeCell ref="AY406:AZ406"/>
    <mergeCell ref="CA401:CA407"/>
    <mergeCell ref="BS402:BT402"/>
    <mergeCell ref="BS403:BT403"/>
    <mergeCell ref="FY407:FZ407"/>
    <mergeCell ref="FY405:FZ405"/>
    <mergeCell ref="FO404:FP404"/>
    <mergeCell ref="CW402:CX402"/>
    <mergeCell ref="BS406:BT406"/>
    <mergeCell ref="DG405:DH405"/>
    <mergeCell ref="CC403:CD403"/>
    <mergeCell ref="FO401:FP401"/>
    <mergeCell ref="FU401:FU407"/>
    <mergeCell ref="FO402:FP402"/>
    <mergeCell ref="CM402:CN402"/>
    <mergeCell ref="DQ405:DR405"/>
    <mergeCell ref="CM405:CN405"/>
    <mergeCell ref="DE401:DE407"/>
    <mergeCell ref="DF401:DF407"/>
    <mergeCell ref="FM401:FM407"/>
    <mergeCell ref="FN401:FN407"/>
    <mergeCell ref="DQ404:DR404"/>
    <mergeCell ref="CJ401:CJ407"/>
    <mergeCell ref="CK401:CK407"/>
    <mergeCell ref="CL401:CL407"/>
    <mergeCell ref="EI401:EI407"/>
    <mergeCell ref="DQ406:DR406"/>
    <mergeCell ref="FY404:FZ404"/>
    <mergeCell ref="EA406:EB406"/>
    <mergeCell ref="EK406:EL406"/>
    <mergeCell ref="CS401:CS407"/>
    <mergeCell ref="EK402:EL402"/>
    <mergeCell ref="EK403:EL403"/>
    <mergeCell ref="EK405:EL405"/>
    <mergeCell ref="EU406:EV406"/>
    <mergeCell ref="AO401:AP401"/>
    <mergeCell ref="AO406:AP406"/>
    <mergeCell ref="CC406:CD406"/>
    <mergeCell ref="DX401:DX407"/>
    <mergeCell ref="EU405:EV405"/>
    <mergeCell ref="FE405:FF405"/>
    <mergeCell ref="FO405:FP405"/>
    <mergeCell ref="CM406:CN406"/>
    <mergeCell ref="FK401:FK407"/>
    <mergeCell ref="FL401:FL407"/>
    <mergeCell ref="CM403:CN403"/>
    <mergeCell ref="CW403:CX403"/>
    <mergeCell ref="CB401:CB407"/>
    <mergeCell ref="CC401:CD401"/>
    <mergeCell ref="CI401:CI407"/>
    <mergeCell ref="CW404:CX404"/>
    <mergeCell ref="EA404:EB404"/>
    <mergeCell ref="EK404:EL404"/>
    <mergeCell ref="DQ407:DR407"/>
    <mergeCell ref="EA407:EB407"/>
    <mergeCell ref="DG402:DH402"/>
    <mergeCell ref="BG401:BG407"/>
    <mergeCell ref="FE402:FF402"/>
    <mergeCell ref="AD401:AD407"/>
    <mergeCell ref="K407:L407"/>
    <mergeCell ref="K403:L403"/>
    <mergeCell ref="DG404:DH404"/>
    <mergeCell ref="BS401:BT401"/>
    <mergeCell ref="BY401:BY407"/>
    <mergeCell ref="BF401:BF407"/>
    <mergeCell ref="FW401:FW407"/>
    <mergeCell ref="FX401:FX407"/>
    <mergeCell ref="FY401:FZ401"/>
    <mergeCell ref="DN401:DN407"/>
    <mergeCell ref="DO401:DO407"/>
    <mergeCell ref="DP401:DP407"/>
    <mergeCell ref="FV401:FV407"/>
    <mergeCell ref="CC404:CD404"/>
    <mergeCell ref="BQ401:BQ407"/>
    <mergeCell ref="BR401:BR407"/>
    <mergeCell ref="CW406:CX406"/>
    <mergeCell ref="FO407:FP407"/>
    <mergeCell ref="AO405:AP405"/>
    <mergeCell ref="BI405:BJ405"/>
    <mergeCell ref="BS405:BT405"/>
    <mergeCell ref="CC405:CD405"/>
    <mergeCell ref="EJ401:EJ407"/>
    <mergeCell ref="EK401:EL401"/>
    <mergeCell ref="DY401:DY407"/>
    <mergeCell ref="DZ401:DZ407"/>
    <mergeCell ref="FY402:FZ402"/>
    <mergeCell ref="U403:V403"/>
    <mergeCell ref="AM401:AM407"/>
    <mergeCell ref="AN401:AN407"/>
    <mergeCell ref="FY406:FZ406"/>
    <mergeCell ref="FF425:FN425"/>
    <mergeCell ref="DH425:DP425"/>
    <mergeCell ref="DR425:DZ425"/>
    <mergeCell ref="EB425:EJ425"/>
    <mergeCell ref="A410:B410"/>
    <mergeCell ref="A411:B411"/>
    <mergeCell ref="A412:B412"/>
    <mergeCell ref="A413:B413"/>
    <mergeCell ref="A414:B414"/>
    <mergeCell ref="A415:B415"/>
    <mergeCell ref="A406:B406"/>
    <mergeCell ref="B408:J408"/>
    <mergeCell ref="A409:B409"/>
    <mergeCell ref="G409:G415"/>
    <mergeCell ref="H409:H415"/>
    <mergeCell ref="I409:I415"/>
    <mergeCell ref="J409:J415"/>
    <mergeCell ref="CW407:CX407"/>
    <mergeCell ref="DG407:DH407"/>
    <mergeCell ref="CM407:CN407"/>
    <mergeCell ref="DC401:DC407"/>
    <mergeCell ref="DD401:DD407"/>
    <mergeCell ref="U406:V406"/>
    <mergeCell ref="U407:V407"/>
    <mergeCell ref="AY407:AZ407"/>
    <mergeCell ref="BI407:BJ407"/>
    <mergeCell ref="BS407:BT407"/>
    <mergeCell ref="CC407:CD407"/>
    <mergeCell ref="CT401:CT407"/>
    <mergeCell ref="A407:B407"/>
    <mergeCell ref="DW401:DW407"/>
    <mergeCell ref="A405:B405"/>
    <mergeCell ref="FP425:FX425"/>
    <mergeCell ref="FZ425:GD425"/>
    <mergeCell ref="A426:B426"/>
    <mergeCell ref="G426:G432"/>
    <mergeCell ref="H426:H432"/>
    <mergeCell ref="I426:I432"/>
    <mergeCell ref="J426:J432"/>
    <mergeCell ref="CD425:CL425"/>
    <mergeCell ref="CN425:CV425"/>
    <mergeCell ref="CX425:DF425"/>
    <mergeCell ref="AP425:AX425"/>
    <mergeCell ref="AZ425:BH425"/>
    <mergeCell ref="BJ425:BR425"/>
    <mergeCell ref="BT425:CB425"/>
    <mergeCell ref="L425:T425"/>
    <mergeCell ref="AC426:AC432"/>
    <mergeCell ref="AD426:AD432"/>
    <mergeCell ref="AE426:AF426"/>
    <mergeCell ref="AK426:AK432"/>
    <mergeCell ref="AE427:AF427"/>
    <mergeCell ref="AE428:AF428"/>
    <mergeCell ref="AE429:AF429"/>
    <mergeCell ref="AE430:AF430"/>
    <mergeCell ref="EL425:ET425"/>
    <mergeCell ref="EV425:FD425"/>
    <mergeCell ref="AA426:AA432"/>
    <mergeCell ref="AB426:AB432"/>
    <mergeCell ref="CV426:CV432"/>
    <mergeCell ref="CW426:CX426"/>
    <mergeCell ref="DC426:DC432"/>
    <mergeCell ref="AE431:AF431"/>
    <mergeCell ref="FY428:FZ428"/>
    <mergeCell ref="BS404:BT404"/>
    <mergeCell ref="K432:L432"/>
    <mergeCell ref="U427:V427"/>
    <mergeCell ref="U431:V431"/>
    <mergeCell ref="AW426:AW432"/>
    <mergeCell ref="AX426:AX432"/>
    <mergeCell ref="AY426:AZ426"/>
    <mergeCell ref="S426:S432"/>
    <mergeCell ref="K426:L426"/>
    <mergeCell ref="K431:L431"/>
    <mergeCell ref="U430:V430"/>
    <mergeCell ref="U428:V428"/>
    <mergeCell ref="U432:V432"/>
    <mergeCell ref="U429:V429"/>
    <mergeCell ref="Q426:Q432"/>
    <mergeCell ref="R426:R432"/>
    <mergeCell ref="V425:AD425"/>
    <mergeCell ref="T426:T432"/>
    <mergeCell ref="AF425:AN425"/>
    <mergeCell ref="BS430:BT430"/>
    <mergeCell ref="BS431:BT431"/>
    <mergeCell ref="AO407:AP407"/>
    <mergeCell ref="BP426:BP432"/>
    <mergeCell ref="T401:T407"/>
    <mergeCell ref="U401:V401"/>
    <mergeCell ref="AY431:AZ431"/>
    <mergeCell ref="BQ426:BQ432"/>
    <mergeCell ref="BR426:BR432"/>
    <mergeCell ref="AA401:AA407"/>
    <mergeCell ref="AB401:AB407"/>
    <mergeCell ref="BI426:BJ426"/>
    <mergeCell ref="BO426:BO432"/>
    <mergeCell ref="FO429:FP429"/>
    <mergeCell ref="K428:L428"/>
    <mergeCell ref="FY432:FZ432"/>
    <mergeCell ref="FE427:FF427"/>
    <mergeCell ref="ER426:ER432"/>
    <mergeCell ref="ES426:ES432"/>
    <mergeCell ref="FY431:FZ431"/>
    <mergeCell ref="FM426:FM432"/>
    <mergeCell ref="FN426:FN432"/>
    <mergeCell ref="FO426:FP426"/>
    <mergeCell ref="FY427:FZ427"/>
    <mergeCell ref="CC431:CD431"/>
    <mergeCell ref="FB426:FB432"/>
    <mergeCell ref="FC426:FC432"/>
    <mergeCell ref="FE428:FF428"/>
    <mergeCell ref="EQ426:EQ432"/>
    <mergeCell ref="CC430:CD430"/>
    <mergeCell ref="CW428:CX428"/>
    <mergeCell ref="CW430:CX430"/>
    <mergeCell ref="DQ427:DR427"/>
    <mergeCell ref="CJ426:CJ432"/>
    <mergeCell ref="CK426:CK432"/>
    <mergeCell ref="U426:V426"/>
    <mergeCell ref="AO432:AP432"/>
    <mergeCell ref="AY432:AZ432"/>
    <mergeCell ref="K430:L430"/>
    <mergeCell ref="AO431:AP431"/>
    <mergeCell ref="BS427:BT427"/>
    <mergeCell ref="BS428:BT428"/>
    <mergeCell ref="DG430:DH430"/>
    <mergeCell ref="CM428:CN428"/>
    <mergeCell ref="DE426:DE432"/>
    <mergeCell ref="CU426:CU432"/>
    <mergeCell ref="DQ428:DR428"/>
    <mergeCell ref="CM430:CN430"/>
    <mergeCell ref="CC426:CD426"/>
    <mergeCell ref="CC427:CD427"/>
    <mergeCell ref="CC428:CD428"/>
    <mergeCell ref="CM426:CN426"/>
    <mergeCell ref="CS426:CS432"/>
    <mergeCell ref="CC429:CD429"/>
    <mergeCell ref="CM429:CN429"/>
    <mergeCell ref="CT426:CT432"/>
    <mergeCell ref="DX426:DX432"/>
    <mergeCell ref="CW432:CX432"/>
    <mergeCell ref="DD426:DD432"/>
    <mergeCell ref="CW427:CX427"/>
    <mergeCell ref="DQ432:DR432"/>
    <mergeCell ref="DN426:DN432"/>
    <mergeCell ref="DO426:DO432"/>
    <mergeCell ref="DP426:DP432"/>
    <mergeCell ref="DQ426:DR426"/>
    <mergeCell ref="FO431:FP431"/>
    <mergeCell ref="CW431:CX431"/>
    <mergeCell ref="EU431:EV431"/>
    <mergeCell ref="EU432:EV432"/>
    <mergeCell ref="CI426:CI432"/>
    <mergeCell ref="CL426:CL432"/>
    <mergeCell ref="CM427:CN427"/>
    <mergeCell ref="EA432:EB432"/>
    <mergeCell ref="EA430:EB430"/>
    <mergeCell ref="CM431:CN431"/>
    <mergeCell ref="FE432:FF432"/>
    <mergeCell ref="EG426:EG432"/>
    <mergeCell ref="EH426:EH432"/>
    <mergeCell ref="EA431:EB431"/>
    <mergeCell ref="DY426:DY432"/>
    <mergeCell ref="DZ426:DZ432"/>
    <mergeCell ref="EA428:EB428"/>
    <mergeCell ref="FO430:FP430"/>
    <mergeCell ref="FE429:FF429"/>
    <mergeCell ref="DG426:DH426"/>
    <mergeCell ref="FA426:FA432"/>
    <mergeCell ref="DF426:DF432"/>
    <mergeCell ref="EU430:EV430"/>
    <mergeCell ref="EK427:EL427"/>
    <mergeCell ref="EK428:EL428"/>
    <mergeCell ref="EK430:EL430"/>
    <mergeCell ref="EA429:EB429"/>
    <mergeCell ref="EK429:EL429"/>
    <mergeCell ref="ET426:ET432"/>
    <mergeCell ref="EU426:EV426"/>
    <mergeCell ref="EA427:EB427"/>
    <mergeCell ref="EA426:EB426"/>
    <mergeCell ref="FY430:FZ430"/>
    <mergeCell ref="FD426:FD432"/>
    <mergeCell ref="FE426:FF426"/>
    <mergeCell ref="FK426:FK432"/>
    <mergeCell ref="FL426:FL432"/>
    <mergeCell ref="DW426:DW432"/>
    <mergeCell ref="FE430:FF430"/>
    <mergeCell ref="FU426:FU432"/>
    <mergeCell ref="FO427:FP427"/>
    <mergeCell ref="FO428:FP428"/>
    <mergeCell ref="DG431:DH431"/>
    <mergeCell ref="FY429:FZ429"/>
    <mergeCell ref="EK432:EL432"/>
    <mergeCell ref="FX426:FX432"/>
    <mergeCell ref="FY426:FZ426"/>
    <mergeCell ref="DG427:DH427"/>
    <mergeCell ref="DG428:DH428"/>
    <mergeCell ref="EU428:EV428"/>
    <mergeCell ref="EU429:EV429"/>
    <mergeCell ref="EI426:EI432"/>
    <mergeCell ref="EJ426:EJ432"/>
    <mergeCell ref="EK426:EL426"/>
    <mergeCell ref="EK431:EL431"/>
    <mergeCell ref="EU427:EV427"/>
    <mergeCell ref="DQ431:DR431"/>
    <mergeCell ref="DQ429:DR429"/>
    <mergeCell ref="DQ430:DR430"/>
    <mergeCell ref="FV426:FV432"/>
    <mergeCell ref="FW426:FW432"/>
    <mergeCell ref="DG429:DH429"/>
    <mergeCell ref="FO432:FP432"/>
    <mergeCell ref="DG432:DH432"/>
    <mergeCell ref="FF441:FN441"/>
    <mergeCell ref="FP441:FX441"/>
    <mergeCell ref="BF426:BF432"/>
    <mergeCell ref="BG426:BG432"/>
    <mergeCell ref="AY427:AZ427"/>
    <mergeCell ref="AL426:AL432"/>
    <mergeCell ref="AM426:AM432"/>
    <mergeCell ref="AN426:AN432"/>
    <mergeCell ref="AO426:AP426"/>
    <mergeCell ref="AU426:AU432"/>
    <mergeCell ref="AV426:AV432"/>
    <mergeCell ref="AO427:AP427"/>
    <mergeCell ref="AO428:AP428"/>
    <mergeCell ref="AO429:AP429"/>
    <mergeCell ref="AO430:AP430"/>
    <mergeCell ref="BI432:BJ432"/>
    <mergeCell ref="BI428:BJ428"/>
    <mergeCell ref="BS429:BT429"/>
    <mergeCell ref="BI429:BJ429"/>
    <mergeCell ref="BS432:BT432"/>
    <mergeCell ref="DM426:DM432"/>
    <mergeCell ref="FE431:FF431"/>
    <mergeCell ref="BS426:BT426"/>
    <mergeCell ref="BY426:BY432"/>
    <mergeCell ref="BZ426:BZ432"/>
    <mergeCell ref="CA426:CA432"/>
    <mergeCell ref="CB426:CB432"/>
    <mergeCell ref="BI431:BJ431"/>
    <mergeCell ref="CC432:CD432"/>
    <mergeCell ref="BH426:BH432"/>
    <mergeCell ref="CM432:CN432"/>
    <mergeCell ref="CW429:CX429"/>
    <mergeCell ref="BI427:BJ427"/>
    <mergeCell ref="BI430:BJ430"/>
    <mergeCell ref="A396:B396"/>
    <mergeCell ref="A397:B397"/>
    <mergeCell ref="A403:B403"/>
    <mergeCell ref="A381:B381"/>
    <mergeCell ref="B382:J382"/>
    <mergeCell ref="A383:B383"/>
    <mergeCell ref="G383:G389"/>
    <mergeCell ref="H383:H389"/>
    <mergeCell ref="I383:I389"/>
    <mergeCell ref="J383:J389"/>
    <mergeCell ref="A384:B384"/>
    <mergeCell ref="A385:B385"/>
    <mergeCell ref="A386:B386"/>
    <mergeCell ref="G375:G381"/>
    <mergeCell ref="A376:B376"/>
    <mergeCell ref="A377:B377"/>
    <mergeCell ref="A378:B378"/>
    <mergeCell ref="A379:B379"/>
    <mergeCell ref="A380:B380"/>
    <mergeCell ref="A387:B387"/>
    <mergeCell ref="H418:H424"/>
    <mergeCell ref="A423:B423"/>
    <mergeCell ref="A424:B424"/>
    <mergeCell ref="B425:J425"/>
    <mergeCell ref="BE426:BE432"/>
    <mergeCell ref="AY428:AZ428"/>
    <mergeCell ref="AE404:AF404"/>
    <mergeCell ref="AO404:AP404"/>
    <mergeCell ref="K429:L429"/>
    <mergeCell ref="AC401:AC407"/>
    <mergeCell ref="EL441:ET441"/>
    <mergeCell ref="EV441:FD441"/>
    <mergeCell ref="AB442:AB448"/>
    <mergeCell ref="AC442:AC448"/>
    <mergeCell ref="K445:L445"/>
    <mergeCell ref="K447:L447"/>
    <mergeCell ref="BG442:BG448"/>
    <mergeCell ref="BH442:BH448"/>
    <mergeCell ref="AY443:AZ443"/>
    <mergeCell ref="AY444:AZ444"/>
    <mergeCell ref="AY445:AZ445"/>
    <mergeCell ref="AY446:AZ446"/>
    <mergeCell ref="AY447:AZ447"/>
    <mergeCell ref="AN442:AN448"/>
    <mergeCell ref="DZ442:DZ448"/>
    <mergeCell ref="EA442:EB442"/>
    <mergeCell ref="CJ442:CJ448"/>
    <mergeCell ref="CK442:CK448"/>
    <mergeCell ref="CL442:CL448"/>
    <mergeCell ref="BE442:BE448"/>
    <mergeCell ref="BI445:BJ445"/>
    <mergeCell ref="BS442:BT442"/>
    <mergeCell ref="BI443:BJ443"/>
    <mergeCell ref="BS443:BT443"/>
    <mergeCell ref="BI444:BJ444"/>
    <mergeCell ref="BS444:BT444"/>
    <mergeCell ref="BI448:BJ448"/>
    <mergeCell ref="BS448:BT448"/>
    <mergeCell ref="AO442:AP442"/>
    <mergeCell ref="AU442:AU448"/>
    <mergeCell ref="AV442:AV448"/>
    <mergeCell ref="AW442:AW448"/>
    <mergeCell ref="FZ441:GD441"/>
    <mergeCell ref="A442:B442"/>
    <mergeCell ref="G442:G448"/>
    <mergeCell ref="H442:H448"/>
    <mergeCell ref="I442:I448"/>
    <mergeCell ref="J442:J448"/>
    <mergeCell ref="CD441:CL441"/>
    <mergeCell ref="CN441:CV441"/>
    <mergeCell ref="CX441:DF441"/>
    <mergeCell ref="DH441:DP441"/>
    <mergeCell ref="DR441:DZ441"/>
    <mergeCell ref="EB441:EJ441"/>
    <mergeCell ref="V441:AD441"/>
    <mergeCell ref="AF441:AN441"/>
    <mergeCell ref="AP441:AX441"/>
    <mergeCell ref="AZ441:BH441"/>
    <mergeCell ref="BJ441:BR441"/>
    <mergeCell ref="BT441:CB441"/>
    <mergeCell ref="FA442:FA448"/>
    <mergeCell ref="DQ445:DR445"/>
    <mergeCell ref="DG446:DH446"/>
    <mergeCell ref="CC447:CD447"/>
    <mergeCell ref="CM444:CN444"/>
    <mergeCell ref="AK442:AK448"/>
    <mergeCell ref="AL442:AL448"/>
    <mergeCell ref="AE443:AF443"/>
    <mergeCell ref="Q442:Q448"/>
    <mergeCell ref="R442:R448"/>
    <mergeCell ref="K448:L448"/>
    <mergeCell ref="AM442:AM448"/>
    <mergeCell ref="BQ442:BQ448"/>
    <mergeCell ref="BR442:BR448"/>
    <mergeCell ref="AO447:AP447"/>
    <mergeCell ref="BI442:BJ442"/>
    <mergeCell ref="BI447:BJ447"/>
    <mergeCell ref="BI446:BJ446"/>
    <mergeCell ref="BS446:BT446"/>
    <mergeCell ref="CC446:CD446"/>
    <mergeCell ref="CC448:CD448"/>
    <mergeCell ref="BO442:BO448"/>
    <mergeCell ref="BP442:BP448"/>
    <mergeCell ref="BS445:BT445"/>
    <mergeCell ref="CC445:CD445"/>
    <mergeCell ref="CW447:CX447"/>
    <mergeCell ref="CW448:CX448"/>
    <mergeCell ref="DQ443:DR443"/>
    <mergeCell ref="CI442:CI448"/>
    <mergeCell ref="CC443:CD443"/>
    <mergeCell ref="CC444:CD444"/>
    <mergeCell ref="CM442:CN442"/>
    <mergeCell ref="CS442:CS448"/>
    <mergeCell ref="CT442:CT448"/>
    <mergeCell ref="CM443:CN443"/>
    <mergeCell ref="DQ444:DR444"/>
    <mergeCell ref="DC442:DC448"/>
    <mergeCell ref="DD442:DD448"/>
    <mergeCell ref="DQ442:DR442"/>
    <mergeCell ref="CU442:CU448"/>
    <mergeCell ref="CV442:CV448"/>
    <mergeCell ref="CW442:CX442"/>
    <mergeCell ref="EK446:EL446"/>
    <mergeCell ref="DN442:DN448"/>
    <mergeCell ref="DQ446:DR446"/>
    <mergeCell ref="DQ448:DR448"/>
    <mergeCell ref="DW442:DW448"/>
    <mergeCell ref="DY442:DY448"/>
    <mergeCell ref="EI442:EI448"/>
    <mergeCell ref="EA443:EB443"/>
    <mergeCell ref="FE444:FF444"/>
    <mergeCell ref="FE447:FF447"/>
    <mergeCell ref="FE442:FF442"/>
    <mergeCell ref="DG442:DH442"/>
    <mergeCell ref="DG443:DH443"/>
    <mergeCell ref="DG444:DH444"/>
    <mergeCell ref="BS447:BT447"/>
    <mergeCell ref="BF442:BF448"/>
    <mergeCell ref="FX442:FX448"/>
    <mergeCell ref="FO443:FP443"/>
    <mergeCell ref="FO444:FP444"/>
    <mergeCell ref="FO447:FP447"/>
    <mergeCell ref="FO448:FP448"/>
    <mergeCell ref="EK442:EL442"/>
    <mergeCell ref="EU446:EV446"/>
    <mergeCell ref="FE446:FF446"/>
    <mergeCell ref="EU444:EV444"/>
    <mergeCell ref="FO442:FP442"/>
    <mergeCell ref="EK445:EL445"/>
    <mergeCell ref="FC442:FC448"/>
    <mergeCell ref="FM442:FM448"/>
    <mergeCell ref="EU447:EV447"/>
    <mergeCell ref="ER442:ER448"/>
    <mergeCell ref="ES442:ES448"/>
    <mergeCell ref="ET442:ET448"/>
    <mergeCell ref="FO445:FP445"/>
    <mergeCell ref="FN442:FN448"/>
    <mergeCell ref="EU442:EV442"/>
    <mergeCell ref="EU445:EV445"/>
    <mergeCell ref="K442:L442"/>
    <mergeCell ref="CM445:CN445"/>
    <mergeCell ref="CW445:CX445"/>
    <mergeCell ref="DG445:DH445"/>
    <mergeCell ref="AE448:AF448"/>
    <mergeCell ref="AD442:AD448"/>
    <mergeCell ref="I450:I456"/>
    <mergeCell ref="K444:L444"/>
    <mergeCell ref="U444:V444"/>
    <mergeCell ref="CM447:CN447"/>
    <mergeCell ref="CM448:CN448"/>
    <mergeCell ref="BY442:BY448"/>
    <mergeCell ref="BZ442:BZ448"/>
    <mergeCell ref="CM446:CN446"/>
    <mergeCell ref="EA446:EB446"/>
    <mergeCell ref="U443:V443"/>
    <mergeCell ref="U447:V447"/>
    <mergeCell ref="EA445:EB445"/>
    <mergeCell ref="DE442:DE448"/>
    <mergeCell ref="CW443:CX443"/>
    <mergeCell ref="DM442:DM448"/>
    <mergeCell ref="EA444:EB444"/>
    <mergeCell ref="DG447:DH447"/>
    <mergeCell ref="DG448:DH448"/>
    <mergeCell ref="DF442:DF448"/>
    <mergeCell ref="EA448:EB448"/>
    <mergeCell ref="EA447:EB447"/>
    <mergeCell ref="DX442:DX448"/>
    <mergeCell ref="CW446:CX446"/>
    <mergeCell ref="FY447:FZ447"/>
    <mergeCell ref="DP442:DP448"/>
    <mergeCell ref="FK442:FK448"/>
    <mergeCell ref="FE443:FF443"/>
    <mergeCell ref="DO442:DO448"/>
    <mergeCell ref="CW444:CX444"/>
    <mergeCell ref="EK443:EL443"/>
    <mergeCell ref="EK444:EL444"/>
    <mergeCell ref="EK447:EL447"/>
    <mergeCell ref="DQ447:DR447"/>
    <mergeCell ref="EQ442:EQ448"/>
    <mergeCell ref="FE445:FF445"/>
    <mergeCell ref="FB442:FB448"/>
    <mergeCell ref="FY448:FZ448"/>
    <mergeCell ref="FL442:FL448"/>
    <mergeCell ref="EU443:EV443"/>
    <mergeCell ref="EJ442:EJ448"/>
    <mergeCell ref="FD442:FD448"/>
    <mergeCell ref="FO446:FP446"/>
    <mergeCell ref="FY446:FZ446"/>
    <mergeCell ref="FY444:FZ444"/>
    <mergeCell ref="FY442:FZ442"/>
    <mergeCell ref="FY443:FZ443"/>
    <mergeCell ref="EK448:EL448"/>
    <mergeCell ref="FY445:FZ445"/>
    <mergeCell ref="EU448:EV448"/>
    <mergeCell ref="FE448:FF448"/>
    <mergeCell ref="EG442:EG448"/>
    <mergeCell ref="EH442:EH448"/>
    <mergeCell ref="FU442:FU448"/>
    <mergeCell ref="FV442:FV448"/>
    <mergeCell ref="FW442:FW448"/>
    <mergeCell ref="CA442:CA448"/>
    <mergeCell ref="CB442:CB448"/>
    <mergeCell ref="CC442:CD442"/>
    <mergeCell ref="AY448:AZ448"/>
    <mergeCell ref="AX442:AX448"/>
    <mergeCell ref="AY442:AZ442"/>
    <mergeCell ref="AY429:AZ429"/>
    <mergeCell ref="AE432:AF432"/>
    <mergeCell ref="AY430:AZ430"/>
    <mergeCell ref="A478:B478"/>
    <mergeCell ref="K478:L478"/>
    <mergeCell ref="K443:L443"/>
    <mergeCell ref="U445:V445"/>
    <mergeCell ref="U446:V446"/>
    <mergeCell ref="K446:L446"/>
    <mergeCell ref="AE447:AF447"/>
    <mergeCell ref="S442:S448"/>
    <mergeCell ref="T442:T448"/>
    <mergeCell ref="U442:V442"/>
    <mergeCell ref="AA442:AA448"/>
    <mergeCell ref="L476:T476"/>
    <mergeCell ref="U448:V448"/>
    <mergeCell ref="AE444:AF444"/>
    <mergeCell ref="AE445:AF445"/>
    <mergeCell ref="AE446:AF446"/>
    <mergeCell ref="AE442:AF442"/>
    <mergeCell ref="A440:B440"/>
    <mergeCell ref="G434:G440"/>
    <mergeCell ref="H434:H440"/>
    <mergeCell ref="I434:I440"/>
    <mergeCell ref="BG477:BG483"/>
    <mergeCell ref="BH477:BH483"/>
    <mergeCell ref="BI477:BJ477"/>
    <mergeCell ref="BO477:BO483"/>
    <mergeCell ref="BI478:BJ478"/>
    <mergeCell ref="BI481:BJ481"/>
    <mergeCell ref="AE478:AF478"/>
    <mergeCell ref="AO477:AP477"/>
    <mergeCell ref="AO478:AP478"/>
    <mergeCell ref="AO481:AP481"/>
    <mergeCell ref="T477:T483"/>
    <mergeCell ref="CT477:CT483"/>
    <mergeCell ref="BE477:BE483"/>
    <mergeCell ref="BF477:BF483"/>
    <mergeCell ref="AE479:AF479"/>
    <mergeCell ref="AA477:AA483"/>
    <mergeCell ref="AB477:AB483"/>
    <mergeCell ref="AC477:AC483"/>
    <mergeCell ref="CM480:CN480"/>
    <mergeCell ref="CM481:CN481"/>
    <mergeCell ref="CM482:CN482"/>
    <mergeCell ref="CM477:CN477"/>
    <mergeCell ref="U479:V479"/>
    <mergeCell ref="AO479:AP479"/>
    <mergeCell ref="AY479:AZ479"/>
    <mergeCell ref="AO480:AP480"/>
    <mergeCell ref="AU477:AU483"/>
    <mergeCell ref="CC482:CD482"/>
    <mergeCell ref="BY477:BY483"/>
    <mergeCell ref="BZ477:BZ483"/>
    <mergeCell ref="BS478:BT478"/>
    <mergeCell ref="CK477:CK483"/>
    <mergeCell ref="A507:B507"/>
    <mergeCell ref="A508:B508"/>
    <mergeCell ref="A509:B509"/>
    <mergeCell ref="J503:J509"/>
    <mergeCell ref="B502:J502"/>
    <mergeCell ref="A503:B503"/>
    <mergeCell ref="G503:G509"/>
    <mergeCell ref="H503:H509"/>
    <mergeCell ref="I503:I509"/>
    <mergeCell ref="A481:B481"/>
    <mergeCell ref="A483:B483"/>
    <mergeCell ref="A480:B480"/>
    <mergeCell ref="A482:B482"/>
    <mergeCell ref="CW478:CX478"/>
    <mergeCell ref="DG483:DH483"/>
    <mergeCell ref="DQ483:DR483"/>
    <mergeCell ref="AE482:AF482"/>
    <mergeCell ref="BS479:BT479"/>
    <mergeCell ref="BS480:BT480"/>
    <mergeCell ref="BS481:BT481"/>
    <mergeCell ref="CL477:CL483"/>
    <mergeCell ref="CA477:CA483"/>
    <mergeCell ref="CB477:CB483"/>
    <mergeCell ref="CC477:CD477"/>
    <mergeCell ref="CI477:CI483"/>
    <mergeCell ref="CJ477:CJ483"/>
    <mergeCell ref="A489:B489"/>
    <mergeCell ref="B493:F493"/>
    <mergeCell ref="B494:J494"/>
    <mergeCell ref="A495:B495"/>
    <mergeCell ref="G495:G501"/>
    <mergeCell ref="BS477:BT477"/>
    <mergeCell ref="FP476:FX476"/>
    <mergeCell ref="FZ476:GD476"/>
    <mergeCell ref="A477:B477"/>
    <mergeCell ref="G477:G483"/>
    <mergeCell ref="H477:H483"/>
    <mergeCell ref="I477:I483"/>
    <mergeCell ref="J477:J483"/>
    <mergeCell ref="CD476:CL476"/>
    <mergeCell ref="CN476:CV476"/>
    <mergeCell ref="V476:AD476"/>
    <mergeCell ref="AF476:AN476"/>
    <mergeCell ref="AP476:AX476"/>
    <mergeCell ref="AZ476:BH476"/>
    <mergeCell ref="BJ476:BR476"/>
    <mergeCell ref="BT476:CB476"/>
    <mergeCell ref="B476:J476"/>
    <mergeCell ref="U478:V478"/>
    <mergeCell ref="AD477:AD483"/>
    <mergeCell ref="AE477:AF477"/>
    <mergeCell ref="CW482:CX482"/>
    <mergeCell ref="DP477:DP483"/>
    <mergeCell ref="DQ480:DR480"/>
    <mergeCell ref="FF476:FN476"/>
    <mergeCell ref="AO482:AP482"/>
    <mergeCell ref="AK477:AK483"/>
    <mergeCell ref="AL477:AL483"/>
    <mergeCell ref="AM477:AM483"/>
    <mergeCell ref="AN477:AN483"/>
    <mergeCell ref="CC483:CD483"/>
    <mergeCell ref="BI480:BJ480"/>
    <mergeCell ref="BI483:BJ483"/>
    <mergeCell ref="CX476:DF476"/>
    <mergeCell ref="DH476:DP476"/>
    <mergeCell ref="EL476:ET476"/>
    <mergeCell ref="EV476:FD476"/>
    <mergeCell ref="DW477:DW483"/>
    <mergeCell ref="DQ478:DR478"/>
    <mergeCell ref="DQ479:DR479"/>
    <mergeCell ref="EJ477:EJ483"/>
    <mergeCell ref="DG477:DH477"/>
    <mergeCell ref="DR476:DZ476"/>
    <mergeCell ref="EB476:EJ476"/>
    <mergeCell ref="DG478:DH478"/>
    <mergeCell ref="CW479:CX479"/>
    <mergeCell ref="DG479:DH479"/>
    <mergeCell ref="CS477:CS483"/>
    <mergeCell ref="EK480:EL480"/>
    <mergeCell ref="EH477:EH483"/>
    <mergeCell ref="EA481:EB481"/>
    <mergeCell ref="EA483:EB483"/>
    <mergeCell ref="EU480:EV480"/>
    <mergeCell ref="ER477:ER483"/>
    <mergeCell ref="EQ477:EQ483"/>
    <mergeCell ref="EA480:EB480"/>
    <mergeCell ref="DG482:DH482"/>
    <mergeCell ref="DQ482:DR482"/>
    <mergeCell ref="EA482:EB482"/>
    <mergeCell ref="EA479:EB479"/>
    <mergeCell ref="DG481:DH481"/>
    <mergeCell ref="DQ481:DR481"/>
    <mergeCell ref="EK477:EL477"/>
    <mergeCell ref="DX477:DX483"/>
    <mergeCell ref="DY477:DY483"/>
    <mergeCell ref="DZ477:DZ483"/>
    <mergeCell ref="K483:L483"/>
    <mergeCell ref="BS482:BT482"/>
    <mergeCell ref="CU477:CU483"/>
    <mergeCell ref="CV477:CV483"/>
    <mergeCell ref="DG480:DH480"/>
    <mergeCell ref="CM479:CN479"/>
    <mergeCell ref="AX477:AX483"/>
    <mergeCell ref="AY477:AZ477"/>
    <mergeCell ref="U480:V480"/>
    <mergeCell ref="FE481:FF481"/>
    <mergeCell ref="EK481:EL481"/>
    <mergeCell ref="K479:L479"/>
    <mergeCell ref="CC479:CD479"/>
    <mergeCell ref="CC480:CD480"/>
    <mergeCell ref="CC481:CD481"/>
    <mergeCell ref="BP477:BP483"/>
    <mergeCell ref="BQ477:BQ483"/>
    <mergeCell ref="BR477:BR483"/>
    <mergeCell ref="AE483:AF483"/>
    <mergeCell ref="AY481:AZ481"/>
    <mergeCell ref="AY480:AZ480"/>
    <mergeCell ref="U482:V482"/>
    <mergeCell ref="AE480:AF480"/>
    <mergeCell ref="U483:V483"/>
    <mergeCell ref="AV477:AV483"/>
    <mergeCell ref="AY478:AZ478"/>
    <mergeCell ref="AY482:AZ482"/>
    <mergeCell ref="EA477:EB477"/>
    <mergeCell ref="FE483:FF483"/>
    <mergeCell ref="EK483:EL483"/>
    <mergeCell ref="BI479:BJ479"/>
    <mergeCell ref="CC478:CD478"/>
    <mergeCell ref="FY483:FZ483"/>
    <mergeCell ref="DO477:DO483"/>
    <mergeCell ref="CW483:CX483"/>
    <mergeCell ref="FY481:FZ481"/>
    <mergeCell ref="FY478:FZ478"/>
    <mergeCell ref="FY479:FZ479"/>
    <mergeCell ref="FV477:FV483"/>
    <mergeCell ref="ET477:ET483"/>
    <mergeCell ref="EU477:EV477"/>
    <mergeCell ref="EI477:EI483"/>
    <mergeCell ref="FU477:FU483"/>
    <mergeCell ref="FW477:FW483"/>
    <mergeCell ref="FK477:FK483"/>
    <mergeCell ref="FL477:FL483"/>
    <mergeCell ref="FM477:FM483"/>
    <mergeCell ref="FN477:FN483"/>
    <mergeCell ref="EU483:EV483"/>
    <mergeCell ref="EK482:EL482"/>
    <mergeCell ref="DN477:DN483"/>
    <mergeCell ref="DQ477:DR477"/>
    <mergeCell ref="DM477:DM483"/>
    <mergeCell ref="CW480:CX480"/>
    <mergeCell ref="DD477:DD483"/>
    <mergeCell ref="DE477:DE483"/>
    <mergeCell ref="DF477:DF483"/>
    <mergeCell ref="CW481:CX481"/>
    <mergeCell ref="EA478:EB478"/>
    <mergeCell ref="FX477:FX483"/>
    <mergeCell ref="FY477:FZ477"/>
    <mergeCell ref="FY480:FZ480"/>
    <mergeCell ref="FE482:FF482"/>
    <mergeCell ref="FY482:FZ482"/>
    <mergeCell ref="FO482:FP482"/>
    <mergeCell ref="FE480:FF480"/>
    <mergeCell ref="FE479:FF479"/>
    <mergeCell ref="EU479:EV479"/>
    <mergeCell ref="EU482:EV482"/>
    <mergeCell ref="EU481:EV481"/>
    <mergeCell ref="ES477:ES483"/>
    <mergeCell ref="EG477:EG483"/>
    <mergeCell ref="CM483:CN483"/>
    <mergeCell ref="CM478:CN478"/>
    <mergeCell ref="FO477:FP477"/>
    <mergeCell ref="FO478:FP478"/>
    <mergeCell ref="FO480:FP480"/>
    <mergeCell ref="EK478:EL478"/>
    <mergeCell ref="EK479:EL479"/>
    <mergeCell ref="CW477:CX477"/>
    <mergeCell ref="DC477:DC483"/>
    <mergeCell ref="FO479:FP479"/>
    <mergeCell ref="FA477:FA483"/>
    <mergeCell ref="FB477:FB483"/>
    <mergeCell ref="FC477:FC483"/>
    <mergeCell ref="FD477:FD483"/>
    <mergeCell ref="FO481:FP481"/>
    <mergeCell ref="FO483:FP483"/>
    <mergeCell ref="FE477:FF477"/>
    <mergeCell ref="FE478:FF478"/>
    <mergeCell ref="EU478:EV478"/>
    <mergeCell ref="L441:T441"/>
    <mergeCell ref="K427:L427"/>
    <mergeCell ref="AY483:AZ483"/>
    <mergeCell ref="B467:J467"/>
    <mergeCell ref="A468:B468"/>
    <mergeCell ref="G468:G474"/>
    <mergeCell ref="A443:B443"/>
    <mergeCell ref="AO443:AP443"/>
    <mergeCell ref="AO444:AP444"/>
    <mergeCell ref="AO445:AP445"/>
    <mergeCell ref="AO446:AP446"/>
    <mergeCell ref="AO448:AP448"/>
    <mergeCell ref="H450:H456"/>
    <mergeCell ref="B441:J441"/>
    <mergeCell ref="A434:B434"/>
    <mergeCell ref="BS483:BT483"/>
    <mergeCell ref="K481:L481"/>
    <mergeCell ref="U481:V481"/>
    <mergeCell ref="K480:L480"/>
    <mergeCell ref="AO483:AP483"/>
    <mergeCell ref="AW477:AW483"/>
    <mergeCell ref="K477:L477"/>
    <mergeCell ref="Q477:Q483"/>
    <mergeCell ref="R477:R483"/>
    <mergeCell ref="S477:S483"/>
    <mergeCell ref="U477:V477"/>
    <mergeCell ref="K482:L482"/>
    <mergeCell ref="BI482:BJ482"/>
    <mergeCell ref="A431:B431"/>
    <mergeCell ref="AE481:AF481"/>
    <mergeCell ref="A479:B479"/>
    <mergeCell ref="B433:J433"/>
    <mergeCell ref="B206:J206"/>
    <mergeCell ref="A207:B207"/>
    <mergeCell ref="J166:J172"/>
    <mergeCell ref="A453:B453"/>
    <mergeCell ref="A454:B454"/>
    <mergeCell ref="A455:B455"/>
    <mergeCell ref="A456:B456"/>
    <mergeCell ref="A446:B446"/>
    <mergeCell ref="A448:B448"/>
    <mergeCell ref="J66:J72"/>
    <mergeCell ref="I66:I72"/>
    <mergeCell ref="H66:H72"/>
    <mergeCell ref="G66:G72"/>
    <mergeCell ref="A79:B79"/>
    <mergeCell ref="A80:B80"/>
    <mergeCell ref="A69:B69"/>
    <mergeCell ref="A72:B72"/>
    <mergeCell ref="B74:J74"/>
    <mergeCell ref="A75:B75"/>
    <mergeCell ref="G75:G81"/>
    <mergeCell ref="H75:H81"/>
    <mergeCell ref="A92:B92"/>
    <mergeCell ref="B82:J82"/>
    <mergeCell ref="J99:J105"/>
    <mergeCell ref="A103:B103"/>
    <mergeCell ref="A95:B95"/>
    <mergeCell ref="I83:I89"/>
    <mergeCell ref="J83:J89"/>
    <mergeCell ref="A84:B84"/>
    <mergeCell ref="A108:B108"/>
    <mergeCell ref="A110:B110"/>
    <mergeCell ref="A112:B112"/>
    <mergeCell ref="A104:B104"/>
    <mergeCell ref="A105:B105"/>
    <mergeCell ref="A101:B101"/>
    <mergeCell ref="G99:G105"/>
    <mergeCell ref="H99:H105"/>
    <mergeCell ref="I99:I105"/>
    <mergeCell ref="A102:B102"/>
    <mergeCell ref="A85:B85"/>
    <mergeCell ref="A86:B86"/>
    <mergeCell ref="A87:B87"/>
    <mergeCell ref="A76:B76"/>
    <mergeCell ref="A77:B77"/>
    <mergeCell ref="A60:B60"/>
    <mergeCell ref="A61:B61"/>
    <mergeCell ref="A89:B89"/>
    <mergeCell ref="A94:B94"/>
    <mergeCell ref="J125:J131"/>
    <mergeCell ref="A126:B126"/>
    <mergeCell ref="G116:G122"/>
    <mergeCell ref="H116:H122"/>
    <mergeCell ref="A130:B130"/>
    <mergeCell ref="A122:B122"/>
    <mergeCell ref="A116:B116"/>
    <mergeCell ref="B123:F123"/>
    <mergeCell ref="B115:J115"/>
    <mergeCell ref="A109:B109"/>
    <mergeCell ref="G107:G113"/>
    <mergeCell ref="H107:H113"/>
    <mergeCell ref="B106:J106"/>
    <mergeCell ref="A113:B113"/>
    <mergeCell ref="A131:B131"/>
    <mergeCell ref="A107:B107"/>
    <mergeCell ref="A141:B141"/>
    <mergeCell ref="G141:G147"/>
    <mergeCell ref="H141:H147"/>
    <mergeCell ref="I141:I147"/>
    <mergeCell ref="A161:B161"/>
    <mergeCell ref="A162:B162"/>
    <mergeCell ref="I166:I172"/>
    <mergeCell ref="A96:B96"/>
    <mergeCell ref="B174:J174"/>
    <mergeCell ref="J175:J181"/>
    <mergeCell ref="B165:J165"/>
    <mergeCell ref="A166:B166"/>
    <mergeCell ref="A121:B121"/>
    <mergeCell ref="A176:B176"/>
    <mergeCell ref="A177:B177"/>
    <mergeCell ref="B98:J98"/>
    <mergeCell ref="A99:B99"/>
    <mergeCell ref="A97:B97"/>
    <mergeCell ref="A100:B100"/>
    <mergeCell ref="I116:I122"/>
    <mergeCell ref="J116:J122"/>
    <mergeCell ref="A117:B117"/>
    <mergeCell ref="A118:B118"/>
    <mergeCell ref="A119:B119"/>
    <mergeCell ref="A120:B120"/>
    <mergeCell ref="A129:B129"/>
    <mergeCell ref="G125:G131"/>
    <mergeCell ref="H125:H131"/>
    <mergeCell ref="I125:I131"/>
    <mergeCell ref="A111:B111"/>
    <mergeCell ref="I107:I113"/>
    <mergeCell ref="J107:J113"/>
    <mergeCell ref="B492:F492"/>
    <mergeCell ref="I418:I424"/>
    <mergeCell ref="J418:J424"/>
    <mergeCell ref="A419:B419"/>
    <mergeCell ref="A421:B421"/>
    <mergeCell ref="A422:B422"/>
    <mergeCell ref="B366:J366"/>
    <mergeCell ref="A367:B367"/>
    <mergeCell ref="G367:G373"/>
    <mergeCell ref="H367:H373"/>
    <mergeCell ref="I367:I373"/>
    <mergeCell ref="J367:J373"/>
    <mergeCell ref="A368:B368"/>
    <mergeCell ref="A369:B369"/>
    <mergeCell ref="A389:B389"/>
    <mergeCell ref="B374:J374"/>
    <mergeCell ref="H375:H381"/>
    <mergeCell ref="I375:I381"/>
    <mergeCell ref="J375:J381"/>
    <mergeCell ref="A418:B418"/>
    <mergeCell ref="G418:G424"/>
    <mergeCell ref="A375:B375"/>
    <mergeCell ref="A428:B428"/>
    <mergeCell ref="A430:B430"/>
    <mergeCell ref="B449:J449"/>
    <mergeCell ref="A450:B450"/>
    <mergeCell ref="G450:G456"/>
    <mergeCell ref="A437:B437"/>
    <mergeCell ref="A438:B438"/>
    <mergeCell ref="A432:B432"/>
    <mergeCell ref="A427:B427"/>
    <mergeCell ref="A429:B429"/>
    <mergeCell ref="A224:B224"/>
    <mergeCell ref="G224:G230"/>
    <mergeCell ref="H224:H230"/>
    <mergeCell ref="A490:B490"/>
    <mergeCell ref="B458:J458"/>
    <mergeCell ref="A459:B459"/>
    <mergeCell ref="G459:G465"/>
    <mergeCell ref="H459:H465"/>
    <mergeCell ref="I459:I465"/>
    <mergeCell ref="J459:J465"/>
    <mergeCell ref="A460:B460"/>
    <mergeCell ref="A461:B461"/>
    <mergeCell ref="A462:B462"/>
    <mergeCell ref="A463:B463"/>
    <mergeCell ref="A464:B464"/>
    <mergeCell ref="A465:B465"/>
    <mergeCell ref="A485:B485"/>
    <mergeCell ref="G485:G491"/>
    <mergeCell ref="H485:H491"/>
    <mergeCell ref="I485:I491"/>
    <mergeCell ref="J485:J491"/>
    <mergeCell ref="A486:B486"/>
    <mergeCell ref="A487:B487"/>
    <mergeCell ref="A488:B488"/>
    <mergeCell ref="A491:B491"/>
    <mergeCell ref="B466:F466"/>
    <mergeCell ref="J450:J456"/>
    <mergeCell ref="A451:B451"/>
    <mergeCell ref="A452:B452"/>
    <mergeCell ref="A262:B262"/>
    <mergeCell ref="A263:B263"/>
    <mergeCell ref="B256:J256"/>
    <mergeCell ref="A447:B447"/>
    <mergeCell ref="A388:B388"/>
    <mergeCell ref="B340:F340"/>
    <mergeCell ref="B339:F339"/>
    <mergeCell ref="B239:F239"/>
    <mergeCell ref="B314:F314"/>
    <mergeCell ref="B280:F280"/>
    <mergeCell ref="A337:B337"/>
    <mergeCell ref="A338:B338"/>
    <mergeCell ref="A279:B279"/>
    <mergeCell ref="A370:B370"/>
    <mergeCell ref="A371:B371"/>
    <mergeCell ref="A372:B372"/>
    <mergeCell ref="A373:B373"/>
    <mergeCell ref="I332:I338"/>
    <mergeCell ref="J332:J338"/>
    <mergeCell ref="A333:B333"/>
    <mergeCell ref="A334:B334"/>
    <mergeCell ref="A335:B335"/>
    <mergeCell ref="A336:B336"/>
    <mergeCell ref="A257:B257"/>
    <mergeCell ref="G257:G263"/>
    <mergeCell ref="G291:G297"/>
    <mergeCell ref="H291:H297"/>
    <mergeCell ref="I291:I297"/>
    <mergeCell ref="J291:J297"/>
    <mergeCell ref="A402:B402"/>
    <mergeCell ref="B398:F398"/>
    <mergeCell ref="B399:F399"/>
    <mergeCell ref="A393:B393"/>
    <mergeCell ref="A394:B394"/>
    <mergeCell ref="A395:B395"/>
    <mergeCell ref="A359:B359"/>
    <mergeCell ref="G359:G365"/>
    <mergeCell ref="H359:H365"/>
    <mergeCell ref="I359:I365"/>
    <mergeCell ref="J359:J365"/>
    <mergeCell ref="A360:B360"/>
    <mergeCell ref="A361:B361"/>
    <mergeCell ref="A362:B362"/>
    <mergeCell ref="A363:B363"/>
    <mergeCell ref="A364:B364"/>
    <mergeCell ref="A365:B365"/>
    <mergeCell ref="B341:J341"/>
    <mergeCell ref="A342:B342"/>
    <mergeCell ref="G342:G348"/>
    <mergeCell ref="H342:H348"/>
    <mergeCell ref="I342:I348"/>
    <mergeCell ref="J342:J348"/>
    <mergeCell ref="A343:B343"/>
    <mergeCell ref="A344:B344"/>
    <mergeCell ref="A345:B345"/>
    <mergeCell ref="A346:B346"/>
    <mergeCell ref="A347:B347"/>
    <mergeCell ref="A348:B348"/>
    <mergeCell ref="B357:F357"/>
    <mergeCell ref="B240:J240"/>
    <mergeCell ref="A241:B241"/>
    <mergeCell ref="G241:G247"/>
    <mergeCell ref="H241:H247"/>
    <mergeCell ref="I241:I247"/>
    <mergeCell ref="J241:J247"/>
    <mergeCell ref="A242:B242"/>
    <mergeCell ref="A243:B243"/>
    <mergeCell ref="A244:B244"/>
    <mergeCell ref="A245:B245"/>
    <mergeCell ref="A246:B246"/>
    <mergeCell ref="A247:B247"/>
    <mergeCell ref="A353:B353"/>
    <mergeCell ref="A354:B354"/>
    <mergeCell ref="A355:B355"/>
    <mergeCell ref="A356:B356"/>
    <mergeCell ref="B358:J358"/>
    <mergeCell ref="B248:J248"/>
    <mergeCell ref="A249:B249"/>
    <mergeCell ref="G249:G255"/>
    <mergeCell ref="H249:H255"/>
    <mergeCell ref="I249:I255"/>
    <mergeCell ref="J249:J255"/>
    <mergeCell ref="A250:B250"/>
    <mergeCell ref="A251:B251"/>
    <mergeCell ref="A252:B252"/>
    <mergeCell ref="A253:B253"/>
    <mergeCell ref="A254:B254"/>
    <mergeCell ref="A255:B255"/>
  </mergeCells>
  <printOptions horizontalCentered="1"/>
  <pageMargins left="0.39370078740157483" right="0.39370078740157483" top="1.1811023622047245" bottom="0.39370078740157483" header="0" footer="0"/>
  <pageSetup paperSize="9" scale="96" fitToHeight="0" orientation="landscape" cellComments="asDisplayed" r:id="rId1"/>
  <headerFooter alignWithMargins="0"/>
  <rowBreaks count="14" manualBreakCount="14">
    <brk id="22" max="9" man="1"/>
    <brk id="55" max="9" man="1"/>
    <brk id="89" max="9" man="1"/>
    <brk id="123" max="9" man="1"/>
    <brk id="156" max="9" man="1"/>
    <brk id="189" max="9" man="1"/>
    <brk id="222" max="9" man="1"/>
    <brk id="263" max="9" man="1"/>
    <brk id="297" max="9" man="1"/>
    <brk id="330" max="9" man="1"/>
    <brk id="357" max="9" man="1"/>
    <brk id="389" max="9" man="1"/>
    <brk id="457" max="9" man="1"/>
    <brk id="49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ДПГ 20-22</vt:lpstr>
      <vt:lpstr>'ДПГ 20-22'!Заголовки_для_печати</vt:lpstr>
      <vt:lpstr>'ДПГ 20-22'!Область_печати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ДПГ 2018-2020_ver.0</dc:title>
  <dc:creator>Жданова Анастасия Николаевна</dc:creator>
  <cp:lastModifiedBy>Егоров Антон Витальевич</cp:lastModifiedBy>
  <cp:lastPrinted>2020-07-27T08:58:20Z</cp:lastPrinted>
  <dcterms:created xsi:type="dcterms:W3CDTF">2011-03-10T10:26:24Z</dcterms:created>
  <dcterms:modified xsi:type="dcterms:W3CDTF">2020-08-10T23:58:13Z</dcterms:modified>
</cp:coreProperties>
</file>