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usr\AgAis\_Госпрограмма\ГП_ЦТ\Изменения 2\"/>
    </mc:Choice>
  </mc:AlternateContent>
  <bookViews>
    <workbookView xWindow="0" yWindow="0" windowWidth="25200" windowHeight="11685"/>
  </bookViews>
  <sheets>
    <sheet name="Приложение 4" sheetId="1" r:id="rId1"/>
    <sheet name="Лист1" sheetId="2" state="hidden" r:id="rId2"/>
  </sheets>
  <definedNames>
    <definedName name="_xlnm.Print_Titles" localSheetId="0">'Приложение 4'!$6:$8</definedName>
    <definedName name="_xlnm.Print_Area" localSheetId="0">'Приложение 4'!$A$1:$H$328</definedName>
  </definedNames>
  <calcPr calcId="162913"/>
</workbook>
</file>

<file path=xl/calcChain.xml><?xml version="1.0" encoding="utf-8"?>
<calcChain xmlns="http://schemas.openxmlformats.org/spreadsheetml/2006/main">
  <c r="G17" i="1" l="1"/>
  <c r="F17" i="1"/>
  <c r="E22" i="1"/>
  <c r="F22" i="1"/>
  <c r="E275" i="1"/>
  <c r="F275" i="1"/>
  <c r="F20" i="1"/>
  <c r="H23" i="1"/>
  <c r="H11" i="1"/>
  <c r="F178" i="1"/>
  <c r="F24" i="1"/>
  <c r="F25" i="1"/>
  <c r="G30" i="1"/>
  <c r="G31" i="1"/>
  <c r="E26" i="1"/>
  <c r="F73" i="1"/>
  <c r="E73" i="1" s="1"/>
  <c r="E77" i="1"/>
  <c r="E141" i="1"/>
  <c r="G141" i="1"/>
  <c r="H141" i="1"/>
  <c r="F141" i="1"/>
  <c r="E143" i="1"/>
  <c r="E74" i="1"/>
  <c r="G78" i="1"/>
  <c r="G73" i="1" s="1"/>
  <c r="H101" i="1"/>
  <c r="E101" i="1" s="1"/>
  <c r="G101" i="1"/>
  <c r="H72" i="1"/>
  <c r="G72" i="1"/>
  <c r="G70" i="1" s="1"/>
  <c r="F76" i="1"/>
  <c r="F78" i="1"/>
  <c r="E124" i="1"/>
  <c r="H128" i="1"/>
  <c r="G128" i="1"/>
  <c r="F128" i="1"/>
  <c r="H192" i="1"/>
  <c r="G192" i="1"/>
  <c r="F266" i="1"/>
  <c r="F274" i="1"/>
  <c r="E274" i="1" s="1"/>
  <c r="G273" i="1"/>
  <c r="H273" i="1"/>
  <c r="F282" i="1"/>
  <c r="E282" i="1" s="1"/>
  <c r="E289" i="1"/>
  <c r="E317" i="1"/>
  <c r="F273" i="1" l="1"/>
  <c r="E273" i="1" s="1"/>
  <c r="G74" i="1" l="1"/>
  <c r="F96" i="1"/>
  <c r="G96" i="1"/>
  <c r="H96" i="1"/>
  <c r="F99" i="1"/>
  <c r="G108" i="1"/>
  <c r="H108" i="1"/>
  <c r="F220" i="1"/>
  <c r="G220" i="1"/>
  <c r="H220" i="1"/>
  <c r="G13" i="1" l="1"/>
  <c r="H13" i="1"/>
  <c r="F14" i="1"/>
  <c r="G15" i="1"/>
  <c r="G19" i="1"/>
  <c r="G20" i="1"/>
  <c r="H20" i="1"/>
  <c r="G21" i="1"/>
  <c r="H21" i="1"/>
  <c r="H25" i="1"/>
  <c r="G28" i="1"/>
  <c r="H28" i="1"/>
  <c r="F28" i="1"/>
  <c r="F29" i="1"/>
  <c r="H30" i="1"/>
  <c r="H32" i="1"/>
  <c r="G40" i="1"/>
  <c r="G39" i="1" s="1"/>
  <c r="H40" i="1"/>
  <c r="H39" i="1" s="1"/>
  <c r="H38" i="1" s="1"/>
  <c r="F40" i="1"/>
  <c r="G41" i="1"/>
  <c r="H41" i="1"/>
  <c r="H15" i="1" s="1"/>
  <c r="F41" i="1"/>
  <c r="F15" i="1" s="1"/>
  <c r="G42" i="1"/>
  <c r="G16" i="1" s="1"/>
  <c r="H42" i="1"/>
  <c r="H16" i="1" s="1"/>
  <c r="F42" i="1"/>
  <c r="F16" i="1" s="1"/>
  <c r="G44" i="1"/>
  <c r="H44" i="1"/>
  <c r="H43" i="1" s="1"/>
  <c r="F44" i="1"/>
  <c r="G45" i="1"/>
  <c r="H45" i="1"/>
  <c r="F45" i="1"/>
  <c r="F30" i="1" s="1"/>
  <c r="G124" i="1"/>
  <c r="G122" i="1" s="1"/>
  <c r="H70" i="1"/>
  <c r="F71" i="1"/>
  <c r="F13" i="1" s="1"/>
  <c r="H74" i="1"/>
  <c r="G81" i="1"/>
  <c r="G33" i="1" s="1"/>
  <c r="H81" i="1"/>
  <c r="H33" i="1" s="1"/>
  <c r="G80" i="1"/>
  <c r="G32" i="1" s="1"/>
  <c r="H80" i="1"/>
  <c r="G79" i="1"/>
  <c r="H79" i="1"/>
  <c r="H31" i="1" s="1"/>
  <c r="G76" i="1"/>
  <c r="G25" i="1" s="1"/>
  <c r="H76" i="1"/>
  <c r="G75" i="1"/>
  <c r="H75" i="1"/>
  <c r="F81" i="1"/>
  <c r="F33" i="1" s="1"/>
  <c r="F79" i="1"/>
  <c r="F31" i="1" s="1"/>
  <c r="F75" i="1"/>
  <c r="F21" i="1" s="1"/>
  <c r="F74" i="1"/>
  <c r="F19" i="1" s="1"/>
  <c r="F124" i="1"/>
  <c r="G178" i="1"/>
  <c r="G24" i="1" s="1"/>
  <c r="H178" i="1"/>
  <c r="H24" i="1" s="1"/>
  <c r="H177" i="1"/>
  <c r="H12" i="1" s="1"/>
  <c r="G177" i="1"/>
  <c r="G12" i="1" s="1"/>
  <c r="F177" i="1"/>
  <c r="F12" i="1" s="1"/>
  <c r="H198" i="1"/>
  <c r="H211" i="1"/>
  <c r="F244" i="1"/>
  <c r="F243" i="1" s="1"/>
  <c r="F241" i="1" s="1"/>
  <c r="F245" i="1"/>
  <c r="F303" i="1"/>
  <c r="F43" i="1" l="1"/>
  <c r="F38" i="1" s="1"/>
  <c r="F39" i="1"/>
  <c r="E39" i="1" s="1"/>
  <c r="E19" i="1"/>
  <c r="H14" i="1"/>
  <c r="H10" i="1" s="1"/>
  <c r="G14" i="1"/>
  <c r="F70" i="1"/>
  <c r="E70" i="1" s="1"/>
  <c r="E71" i="1"/>
  <c r="H19" i="1"/>
  <c r="G43" i="1"/>
  <c r="G38" i="1" s="1"/>
  <c r="E178" i="1"/>
  <c r="E20" i="1" l="1"/>
  <c r="E12" i="1"/>
  <c r="E13" i="1"/>
  <c r="E14" i="1"/>
  <c r="E16" i="1"/>
  <c r="E24" i="1"/>
  <c r="E25" i="1"/>
  <c r="E27" i="1"/>
  <c r="E28" i="1"/>
  <c r="E30" i="1"/>
  <c r="E31" i="1"/>
  <c r="E33" i="1"/>
  <c r="E15" i="1" l="1"/>
  <c r="E21" i="1"/>
  <c r="H18" i="1" l="1"/>
  <c r="G18" i="1"/>
  <c r="F18" i="1"/>
  <c r="E18" i="1"/>
  <c r="D18" i="1"/>
  <c r="E221" i="1" l="1"/>
  <c r="E220" i="1" s="1"/>
  <c r="E222" i="1"/>
  <c r="E45" i="1"/>
  <c r="E42" i="1"/>
  <c r="E41" i="1"/>
  <c r="E40" i="1"/>
  <c r="E52" i="1"/>
  <c r="F58" i="1"/>
  <c r="G58" i="1"/>
  <c r="H58" i="1"/>
  <c r="E61" i="1"/>
  <c r="E76" i="1"/>
  <c r="E72" i="1"/>
  <c r="E81" i="1"/>
  <c r="G106" i="1"/>
  <c r="H106" i="1"/>
  <c r="E109" i="1"/>
  <c r="F95" i="1"/>
  <c r="E97" i="1"/>
  <c r="E100" i="1"/>
  <c r="E98" i="1"/>
  <c r="F110" i="1"/>
  <c r="H124" i="1"/>
  <c r="E129" i="1"/>
  <c r="E127" i="1"/>
  <c r="G198" i="1"/>
  <c r="F198" i="1"/>
  <c r="F11" i="1" s="1"/>
  <c r="G199" i="1"/>
  <c r="G23" i="1" s="1"/>
  <c r="H199" i="1"/>
  <c r="F199" i="1"/>
  <c r="F23" i="1" s="1"/>
  <c r="E206" i="1"/>
  <c r="E205" i="1"/>
  <c r="H204" i="1"/>
  <c r="G204" i="1"/>
  <c r="F204" i="1"/>
  <c r="E236" i="1"/>
  <c r="H234" i="1"/>
  <c r="G234" i="1"/>
  <c r="F234" i="1"/>
  <c r="E96" i="1" l="1"/>
  <c r="F10" i="1"/>
  <c r="H95" i="1"/>
  <c r="H99" i="1"/>
  <c r="H78" i="1"/>
  <c r="H73" i="1" s="1"/>
  <c r="H197" i="1"/>
  <c r="G197" i="1"/>
  <c r="G11" i="1"/>
  <c r="F106" i="1"/>
  <c r="E106" i="1" s="1"/>
  <c r="E110" i="1"/>
  <c r="E108" i="1" s="1"/>
  <c r="F108" i="1"/>
  <c r="F80" i="1"/>
  <c r="G95" i="1"/>
  <c r="G99" i="1"/>
  <c r="G69" i="1"/>
  <c r="E44" i="1"/>
  <c r="E43" i="1" s="1"/>
  <c r="F197" i="1"/>
  <c r="E58" i="1"/>
  <c r="E99" i="1"/>
  <c r="E204" i="1"/>
  <c r="E234" i="1"/>
  <c r="G10" i="1" l="1"/>
  <c r="E11" i="1"/>
  <c r="E95" i="1"/>
  <c r="E10" i="1"/>
  <c r="H17" i="1"/>
  <c r="H9" i="1" s="1"/>
  <c r="E23" i="1"/>
  <c r="F32" i="1"/>
  <c r="E80" i="1"/>
  <c r="E38" i="1"/>
  <c r="H176" i="1"/>
  <c r="G245" i="1"/>
  <c r="G29" i="1" s="1"/>
  <c r="H245" i="1"/>
  <c r="H29" i="1" s="1"/>
  <c r="G244" i="1"/>
  <c r="H244" i="1"/>
  <c r="H243" i="1" s="1"/>
  <c r="H241" i="1" s="1"/>
  <c r="F223" i="1"/>
  <c r="E223" i="1" s="1"/>
  <c r="F224" i="1"/>
  <c r="E224" i="1" s="1"/>
  <c r="F225" i="1"/>
  <c r="E225" i="1" s="1"/>
  <c r="F226" i="1"/>
  <c r="E226" i="1" s="1"/>
  <c r="F219" i="1"/>
  <c r="E219" i="1" s="1"/>
  <c r="D222" i="1"/>
  <c r="G227" i="1"/>
  <c r="G218" i="1" s="1"/>
  <c r="H227" i="1"/>
  <c r="H218" i="1" s="1"/>
  <c r="F227" i="1"/>
  <c r="F218" i="1" s="1"/>
  <c r="E229" i="1"/>
  <c r="D74" i="1"/>
  <c r="E125" i="1"/>
  <c r="E29" i="1" l="1"/>
  <c r="E32" i="1"/>
  <c r="F9" i="1"/>
  <c r="G243" i="1"/>
  <c r="G241" i="1" s="1"/>
  <c r="E218" i="1"/>
  <c r="F176" i="1"/>
  <c r="G176" i="1"/>
  <c r="E177" i="1"/>
  <c r="E245" i="1"/>
  <c r="E227" i="1"/>
  <c r="E176" i="1" l="1"/>
  <c r="E17" i="1"/>
  <c r="G9" i="1"/>
  <c r="E9" i="1" s="1"/>
  <c r="E241" i="1"/>
  <c r="E243" i="1"/>
  <c r="H69" i="1" l="1"/>
  <c r="E79" i="1"/>
  <c r="E90" i="1"/>
  <c r="F69" i="1" l="1"/>
  <c r="E69" i="1" s="1"/>
  <c r="E78" i="1"/>
  <c r="E75" i="1"/>
  <c r="F250" i="1" l="1"/>
  <c r="G250" i="1"/>
  <c r="H250" i="1"/>
  <c r="F257" i="1"/>
  <c r="G257" i="1"/>
  <c r="H257" i="1"/>
  <c r="F264" i="1"/>
  <c r="G264" i="1"/>
  <c r="H264" i="1"/>
  <c r="F280" i="1"/>
  <c r="G280" i="1"/>
  <c r="H280" i="1"/>
  <c r="F308" i="1"/>
  <c r="G308" i="1"/>
  <c r="H308" i="1"/>
  <c r="F315" i="1"/>
  <c r="G315" i="1"/>
  <c r="H315" i="1"/>
  <c r="F322" i="1"/>
  <c r="G322" i="1"/>
  <c r="H322" i="1"/>
  <c r="E59" i="1" l="1"/>
  <c r="H88" i="1"/>
  <c r="G88" i="1"/>
  <c r="F88" i="1"/>
  <c r="F86" i="1" s="1"/>
  <c r="E89" i="1"/>
  <c r="E88" i="1" s="1"/>
  <c r="G115" i="1"/>
  <c r="H115" i="1"/>
  <c r="F115" i="1"/>
  <c r="E117" i="1"/>
  <c r="E115" i="1" s="1"/>
  <c r="H122" i="1"/>
  <c r="E128" i="1"/>
  <c r="E126" i="1"/>
  <c r="G183" i="1"/>
  <c r="H183" i="1"/>
  <c r="F183" i="1"/>
  <c r="E185" i="1"/>
  <c r="G190" i="1"/>
  <c r="H190" i="1"/>
  <c r="F190" i="1"/>
  <c r="E192" i="1"/>
  <c r="E191" i="1"/>
  <c r="F211" i="1"/>
  <c r="G211" i="1"/>
  <c r="E213" i="1"/>
  <c r="E212" i="1"/>
  <c r="E252" i="1"/>
  <c r="E250" i="1" s="1"/>
  <c r="E259" i="1"/>
  <c r="E257" i="1" s="1"/>
  <c r="E266" i="1"/>
  <c r="E264" i="1" s="1"/>
  <c r="G303" i="1"/>
  <c r="H303" i="1"/>
  <c r="E310" i="1"/>
  <c r="E308" i="1" s="1"/>
  <c r="E315" i="1"/>
  <c r="E324" i="1"/>
  <c r="E322" i="1" s="1"/>
  <c r="F62" i="1"/>
  <c r="F57" i="1" s="1"/>
  <c r="G62" i="1"/>
  <c r="G57" i="1" s="1"/>
  <c r="H62" i="1"/>
  <c r="H57" i="1" s="1"/>
  <c r="F50" i="1"/>
  <c r="G50" i="1"/>
  <c r="H50" i="1"/>
  <c r="E64" i="1"/>
  <c r="E60" i="1"/>
  <c r="E63" i="1"/>
  <c r="E57" i="1" l="1"/>
  <c r="E303" i="1"/>
  <c r="H271" i="1"/>
  <c r="G271" i="1"/>
  <c r="F271" i="1"/>
  <c r="H301" i="1"/>
  <c r="G301" i="1"/>
  <c r="F301" i="1"/>
  <c r="E280" i="1"/>
  <c r="E244" i="1"/>
  <c r="E211" i="1"/>
  <c r="G86" i="1"/>
  <c r="H86" i="1"/>
  <c r="E86" i="1"/>
  <c r="E198" i="1"/>
  <c r="E190" i="1"/>
  <c r="F122" i="1"/>
  <c r="E199" i="1"/>
  <c r="E122" i="1"/>
  <c r="E183" i="1"/>
  <c r="E50" i="1"/>
  <c r="E62" i="1"/>
  <c r="E271" i="1" l="1"/>
  <c r="E301" i="1"/>
  <c r="E197" i="1"/>
</calcChain>
</file>

<file path=xl/sharedStrings.xml><?xml version="1.0" encoding="utf-8"?>
<sst xmlns="http://schemas.openxmlformats.org/spreadsheetml/2006/main" count="342" uniqueCount="92">
  <si>
    <t>1.2.</t>
  </si>
  <si>
    <t>за счет средств юридических лиц</t>
  </si>
  <si>
    <t>за счет средств внебюджетных фондов</t>
  </si>
  <si>
    <t>за счет средств местных бюджетов</t>
  </si>
  <si>
    <t>за счет средств краевого бюджета</t>
  </si>
  <si>
    <t>за счет средств федерального бюджета</t>
  </si>
  <si>
    <t>Всего, в том числе:</t>
  </si>
  <si>
    <t>1.1.</t>
  </si>
  <si>
    <t>ВСЕГО</t>
  </si>
  <si>
    <t>ГРБС</t>
  </si>
  <si>
    <t xml:space="preserve">Код бюджетной классификации </t>
  </si>
  <si>
    <t>Наименование государственной программы / подпрограммы / мероприятия</t>
  </si>
  <si>
    <t>№ п/п</t>
  </si>
  <si>
    <t>1.</t>
  </si>
  <si>
    <t>2.1.</t>
  </si>
  <si>
    <t>2.2.</t>
  </si>
  <si>
    <t>3.1.</t>
  </si>
  <si>
    <t>3.2.</t>
  </si>
  <si>
    <t>Кроме того, планируемые объемы обязательств федерального бюджета</t>
  </si>
  <si>
    <t>2.</t>
  </si>
  <si>
    <t>3.</t>
  </si>
  <si>
    <t>Объем средств на реализацию Программы (тыс. руб.)</t>
  </si>
  <si>
    <t>Развитие инфраструктуры связи в Камчатском крае</t>
  </si>
  <si>
    <t>Повышение качества и доступности предоставления услуг, в том числе в электронной форме</t>
  </si>
  <si>
    <t>2.3.</t>
  </si>
  <si>
    <t>2.4.</t>
  </si>
  <si>
    <t>Автоматизация контрольно-надзорной деятельности</t>
  </si>
  <si>
    <t>2.5.</t>
  </si>
  <si>
    <t>2.6.</t>
  </si>
  <si>
    <t>2.7.</t>
  </si>
  <si>
    <t>2.8.</t>
  </si>
  <si>
    <t>2.9.</t>
  </si>
  <si>
    <t>2.10.</t>
  </si>
  <si>
    <t>2.11.</t>
  </si>
  <si>
    <t>Развитие и сопровождение системы электронного юридически значимого документооборота в Камчатском крае</t>
  </si>
  <si>
    <t>Цифровая трансформация иных отраслей</t>
  </si>
  <si>
    <t>Цифровая трансформация в сфере обеспечения безопасности</t>
  </si>
  <si>
    <t>Развитие информатизации в здравоохранении</t>
  </si>
  <si>
    <t>4.</t>
  </si>
  <si>
    <t>4.1.</t>
  </si>
  <si>
    <t>4.2.</t>
  </si>
  <si>
    <t>Развитие и сопровождение информационных технологий и информационных систем в сфере образования</t>
  </si>
  <si>
    <t>5.</t>
  </si>
  <si>
    <t>5.1.</t>
  </si>
  <si>
    <t>5.2.</t>
  </si>
  <si>
    <t>Цифровая трансформация в сфере занятости населения и труда</t>
  </si>
  <si>
    <t>Цифровая трансформация в сфере социальная помощи и поддержки населения</t>
  </si>
  <si>
    <t>6.</t>
  </si>
  <si>
    <t>6.1.</t>
  </si>
  <si>
    <t>6.2.</t>
  </si>
  <si>
    <t>6.3.</t>
  </si>
  <si>
    <t>Цифровая трансформация в сфере транспорта</t>
  </si>
  <si>
    <t>Развитие и сопровождение системы автоматической фиксации административных правонарушений в области безопасности дорожного движения</t>
  </si>
  <si>
    <t>7.</t>
  </si>
  <si>
    <t>7.1.</t>
  </si>
  <si>
    <t>7.2.</t>
  </si>
  <si>
    <t>7.3.</t>
  </si>
  <si>
    <t>Цифровая трансформация в сфере жилищно-коммунального хозяйства</t>
  </si>
  <si>
    <t>Цифровая трансформация в сфере строительства</t>
  </si>
  <si>
    <t>Цифровая трансформация в сфере земельных и имущественных отношений</t>
  </si>
  <si>
    <t>8.</t>
  </si>
  <si>
    <t>8.1.</t>
  </si>
  <si>
    <t>8.2.</t>
  </si>
  <si>
    <t>8.3.</t>
  </si>
  <si>
    <t>Обеспечение реализации государственной политики в сфере цифрового развития в Камчатском крае</t>
  </si>
  <si>
    <t>Обеспечение создания и функционирования центра компетенции по цифровым технологиям в Камчатском крае</t>
  </si>
  <si>
    <t>Выполнение технологических функций в области информатизации</t>
  </si>
  <si>
    <t>Развитие и поддержка вычислительной и телекоммуникационной инфраструктуры</t>
  </si>
  <si>
    <t>Создание, развитие и сопровождение информационных систем</t>
  </si>
  <si>
    <t>Финансовое обеспечение реализации государственной программы Камчатского края 
«Цифровая трансформация в Камчатском крае»</t>
  </si>
  <si>
    <t>Подпрограмма 1 «Развитие инфраструктуры связи»</t>
  </si>
  <si>
    <t>D2 Региональный проект «Информационная инфраструктура (Камчатский край)»</t>
  </si>
  <si>
    <t>Подпрограмма 2 «Цифровое государственное управление»</t>
  </si>
  <si>
    <t>D3 Региональный проект «Кадры для цифровой экономики (Камчатский край)»</t>
  </si>
  <si>
    <t>D4 Региональный проект «Информационная безопасность (Камчатский край)»</t>
  </si>
  <si>
    <t>D5 Региональный проект «Цифровые технологии (Камчатский край)»</t>
  </si>
  <si>
    <t>D6 Региональный проект «Цифровое государственное управление (Камчатский край)»</t>
  </si>
  <si>
    <t>Подпрограмма 3 «Цифровой контур здравоохранения»</t>
  </si>
  <si>
    <t>N7 Региональный проект «Создание единого цифрового контура в здравоохранении на основе единой государственной информационной системы здравоохранения (ЕГИСЗ)»</t>
  </si>
  <si>
    <t>Подпрограмма 4 «Цифровая образовательная среда»</t>
  </si>
  <si>
    <t>Е4 Региональный проект «Цифровая образовательная среда»</t>
  </si>
  <si>
    <t>Подпрограмма 5 «Цифровая трансформация социальной сферы»</t>
  </si>
  <si>
    <t>Подпрограмма 6 «Цифровая трансформация в сфере транспорта»</t>
  </si>
  <si>
    <t>R2 Региональный проект «Общесистемные меры развития дорожного хозяйства Камчатского края»</t>
  </si>
  <si>
    <t>Подпрограмма 7 «Умный регион»</t>
  </si>
  <si>
    <t>Подпрограмма 8 «Обеспечение реализации Программы»</t>
  </si>
  <si>
    <t>Государственная программа Камчатского края «Цифровая трансформация в Камчатском крае»</t>
  </si>
  <si>
    <t>за счет средств краевого бюджета, в т.ч.</t>
  </si>
  <si>
    <t>за счет средств местных бюджетов, в т.ч.</t>
  </si>
  <si>
    <t>"</t>
  </si>
  <si>
    <t>к Программе</t>
  </si>
  <si>
    <t>"Приложение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</si>
</sst>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р_._-;\-* #,##0.00\ _р_._-;_-* &quot;-&quot;??\ _р_._-;_-@_-"/>
    <numFmt numFmtId="165" formatCode="_-* #,##0.00_р_._-;\-* #,##0.00_р_._-;_-* &quot;-&quot;??_р_._-;_-@_-"/>
    <numFmt numFmtId="166" formatCode="#,##0.00000"/>
    <numFmt numFmtId="167" formatCode="0.000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4"/>
      <color theme="1"/>
      <name val="Times New Roman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2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5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38">
    <xf numFmtId="0" fontId="0" fillId="0" borderId="0"/>
    <xf numFmtId="0" fontId="5" fillId="0" borderId="0"/>
    <xf numFmtId="0" fontId="4" fillId="0" borderId="0"/>
    <xf numFmtId="0" fontId="6" fillId="0" borderId="0"/>
    <xf numFmtId="0" fontId="4" fillId="0" borderId="0"/>
    <xf numFmtId="165" fontId="4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9" fillId="0" borderId="0"/>
    <xf numFmtId="0" fontId="8" fillId="0" borderId="0"/>
    <xf numFmtId="164" fontId="9" fillId="0" borderId="0" applyFont="0" applyFill="0" applyBorder="0" applyAlignment="0" applyProtection="0"/>
    <xf numFmtId="0" fontId="10" fillId="0" borderId="0"/>
    <xf numFmtId="165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9">
    <xf numFmtId="0" fontId="0" fillId="0" borderId="0" xfId="0"/>
    <xf numFmtId="0" fontId="11" fillId="0" borderId="0" xfId="0" applyFont="1" applyFill="1"/>
    <xf numFmtId="0" fontId="11" fillId="0" borderId="0" xfId="0" applyFont="1" applyFill="1" applyBorder="1"/>
    <xf numFmtId="0" fontId="12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1" fillId="2" borderId="0" xfId="0" applyFont="1" applyFill="1"/>
    <xf numFmtId="166" fontId="11" fillId="2" borderId="1" xfId="0" applyNumberFormat="1" applyFont="1" applyFill="1" applyBorder="1" applyAlignment="1">
      <alignment horizontal="right" vertical="center"/>
    </xf>
    <xf numFmtId="166" fontId="11" fillId="2" borderId="15" xfId="0" applyNumberFormat="1" applyFont="1" applyFill="1" applyBorder="1" applyAlignment="1">
      <alignment horizontal="right" vertical="center"/>
    </xf>
    <xf numFmtId="166" fontId="11" fillId="2" borderId="2" xfId="0" applyNumberFormat="1" applyFont="1" applyFill="1" applyBorder="1" applyAlignment="1">
      <alignment horizontal="right" vertical="center"/>
    </xf>
    <xf numFmtId="166" fontId="11" fillId="2" borderId="16" xfId="0" applyNumberFormat="1" applyFont="1" applyFill="1" applyBorder="1" applyAlignment="1">
      <alignment horizontal="right" vertical="center"/>
    </xf>
    <xf numFmtId="166" fontId="11" fillId="2" borderId="3" xfId="0" applyNumberFormat="1" applyFont="1" applyFill="1" applyBorder="1" applyAlignment="1">
      <alignment horizontal="right" vertical="center"/>
    </xf>
    <xf numFmtId="166" fontId="11" fillId="2" borderId="13" xfId="0" applyNumberFormat="1" applyFont="1" applyFill="1" applyBorder="1" applyAlignment="1">
      <alignment horizontal="right" vertical="center"/>
    </xf>
    <xf numFmtId="166" fontId="12" fillId="2" borderId="1" xfId="0" applyNumberFormat="1" applyFont="1" applyFill="1" applyBorder="1" applyAlignment="1">
      <alignment horizontal="right" vertical="center"/>
    </xf>
    <xf numFmtId="166" fontId="12" fillId="2" borderId="15" xfId="0" applyNumberFormat="1" applyFont="1" applyFill="1" applyBorder="1" applyAlignment="1">
      <alignment horizontal="right" vertical="center"/>
    </xf>
    <xf numFmtId="166" fontId="12" fillId="2" borderId="2" xfId="0" applyNumberFormat="1" applyFont="1" applyFill="1" applyBorder="1" applyAlignment="1">
      <alignment horizontal="right" vertical="center"/>
    </xf>
    <xf numFmtId="166" fontId="12" fillId="2" borderId="16" xfId="0" applyNumberFormat="1" applyFont="1" applyFill="1" applyBorder="1" applyAlignment="1">
      <alignment horizontal="right" vertical="center"/>
    </xf>
    <xf numFmtId="166" fontId="12" fillId="2" borderId="3" xfId="0" applyNumberFormat="1" applyFont="1" applyFill="1" applyBorder="1" applyAlignment="1">
      <alignment horizontal="right" vertical="center"/>
    </xf>
    <xf numFmtId="166" fontId="12" fillId="2" borderId="13" xfId="0" applyNumberFormat="1" applyFont="1" applyFill="1" applyBorder="1" applyAlignment="1">
      <alignment horizontal="right" vertical="center"/>
    </xf>
    <xf numFmtId="166" fontId="12" fillId="2" borderId="0" xfId="0" applyNumberFormat="1" applyFont="1" applyFill="1" applyBorder="1" applyAlignment="1">
      <alignment horizontal="right"/>
    </xf>
    <xf numFmtId="166" fontId="12" fillId="2" borderId="17" xfId="0" applyNumberFormat="1" applyFont="1" applyFill="1" applyBorder="1" applyAlignment="1">
      <alignment horizontal="right"/>
    </xf>
    <xf numFmtId="0" fontId="12" fillId="2" borderId="1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12" fillId="2" borderId="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166" fontId="14" fillId="2" borderId="1" xfId="0" applyNumberFormat="1" applyFont="1" applyFill="1" applyBorder="1" applyAlignment="1">
      <alignment horizontal="right" vertical="center"/>
    </xf>
    <xf numFmtId="166" fontId="14" fillId="2" borderId="2" xfId="0" applyNumberFormat="1" applyFont="1" applyFill="1" applyBorder="1" applyAlignment="1">
      <alignment horizontal="right" vertical="center"/>
    </xf>
    <xf numFmtId="166" fontId="11" fillId="2" borderId="0" xfId="0" applyNumberFormat="1" applyFont="1" applyFill="1" applyBorder="1" applyAlignment="1">
      <alignment horizontal="right" vertical="top"/>
    </xf>
    <xf numFmtId="166" fontId="11" fillId="2" borderId="17" xfId="0" applyNumberFormat="1" applyFont="1" applyFill="1" applyBorder="1" applyAlignment="1">
      <alignment horizontal="right" vertical="top"/>
    </xf>
    <xf numFmtId="166" fontId="12" fillId="2" borderId="0" xfId="0" applyNumberFormat="1" applyFont="1" applyFill="1" applyBorder="1" applyAlignment="1">
      <alignment horizontal="right" vertical="top"/>
    </xf>
    <xf numFmtId="0" fontId="11" fillId="2" borderId="2" xfId="0" applyFont="1" applyFill="1" applyBorder="1" applyAlignment="1">
      <alignment vertical="top" wrapText="1"/>
    </xf>
    <xf numFmtId="0" fontId="11" fillId="2" borderId="9" xfId="0" applyFont="1" applyFill="1" applyBorder="1" applyAlignment="1">
      <alignment horizontal="center" vertical="center"/>
    </xf>
    <xf numFmtId="3" fontId="11" fillId="2" borderId="14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0" fontId="12" fillId="0" borderId="0" xfId="0" applyFont="1" applyFill="1" applyBorder="1" applyAlignment="1">
      <alignment horizontal="center" vertical="top"/>
    </xf>
    <xf numFmtId="167" fontId="12" fillId="2" borderId="2" xfId="0" applyNumberFormat="1" applyFont="1" applyFill="1" applyBorder="1" applyAlignment="1">
      <alignment horizontal="right" vertical="center"/>
    </xf>
    <xf numFmtId="167" fontId="12" fillId="2" borderId="16" xfId="0" applyNumberFormat="1" applyFont="1" applyFill="1" applyBorder="1" applyAlignment="1">
      <alignment horizontal="right" vertical="center"/>
    </xf>
    <xf numFmtId="0" fontId="11" fillId="2" borderId="3" xfId="0" applyFont="1" applyFill="1" applyBorder="1" applyAlignment="1">
      <alignment horizontal="center" vertical="top" wrapText="1"/>
    </xf>
    <xf numFmtId="0" fontId="11" fillId="2" borderId="0" xfId="0" applyFont="1" applyFill="1" applyAlignment="1"/>
    <xf numFmtId="4" fontId="11" fillId="2" borderId="0" xfId="0" applyNumberFormat="1" applyFont="1" applyFill="1" applyBorder="1" applyAlignment="1">
      <alignment horizontal="right" vertical="center"/>
    </xf>
    <xf numFmtId="0" fontId="11" fillId="2" borderId="0" xfId="0" applyFont="1" applyFill="1" applyBorder="1"/>
    <xf numFmtId="0" fontId="11" fillId="2" borderId="0" xfId="0" applyFont="1" applyFill="1" applyBorder="1" applyAlignment="1"/>
    <xf numFmtId="0" fontId="11" fillId="2" borderId="0" xfId="0" applyFont="1" applyFill="1" applyBorder="1" applyAlignment="1">
      <alignment horizontal="right" vertical="top" wrapText="1"/>
    </xf>
    <xf numFmtId="166" fontId="11" fillId="2" borderId="0" xfId="0" applyNumberFormat="1" applyFont="1" applyFill="1" applyBorder="1"/>
    <xf numFmtId="0" fontId="11" fillId="2" borderId="7" xfId="0" applyFont="1" applyFill="1" applyBorder="1"/>
    <xf numFmtId="166" fontId="11" fillId="2" borderId="7" xfId="0" applyNumberFormat="1" applyFont="1" applyFill="1" applyBorder="1"/>
    <xf numFmtId="4" fontId="11" fillId="2" borderId="7" xfId="0" applyNumberFormat="1" applyFont="1" applyFill="1" applyBorder="1" applyAlignment="1">
      <alignment horizontal="right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3" xfId="0" applyFont="1" applyFill="1" applyBorder="1" applyAlignment="1">
      <alignment horizontal="center" vertical="top" wrapText="1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top" wrapText="1"/>
    </xf>
    <xf numFmtId="0" fontId="11" fillId="2" borderId="0" xfId="0" applyFont="1" applyFill="1" applyBorder="1" applyAlignment="1">
      <alignment horizontal="center" vertical="top"/>
    </xf>
    <xf numFmtId="0" fontId="11" fillId="2" borderId="3" xfId="0" applyFont="1" applyFill="1" applyBorder="1" applyAlignment="1">
      <alignment vertical="top" wrapText="1"/>
    </xf>
    <xf numFmtId="0" fontId="14" fillId="2" borderId="1" xfId="0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166" fontId="13" fillId="2" borderId="1" xfId="0" applyNumberFormat="1" applyFont="1" applyFill="1" applyBorder="1" applyAlignment="1">
      <alignment horizontal="right" vertical="center"/>
    </xf>
    <xf numFmtId="0" fontId="13" fillId="2" borderId="2" xfId="0" applyFont="1" applyFill="1" applyBorder="1" applyAlignment="1">
      <alignment horizontal="center" vertical="center"/>
    </xf>
    <xf numFmtId="166" fontId="13" fillId="2" borderId="2" xfId="0" applyNumberFormat="1" applyFont="1" applyFill="1" applyBorder="1" applyAlignment="1">
      <alignment horizontal="right" vertical="center"/>
    </xf>
    <xf numFmtId="166" fontId="12" fillId="2" borderId="17" xfId="0" applyNumberFormat="1" applyFont="1" applyFill="1" applyBorder="1" applyAlignment="1">
      <alignment horizontal="right" vertical="top"/>
    </xf>
    <xf numFmtId="0" fontId="15" fillId="2" borderId="2" xfId="0" applyFont="1" applyFill="1" applyBorder="1" applyAlignment="1">
      <alignment vertical="top" wrapText="1"/>
    </xf>
    <xf numFmtId="0" fontId="15" fillId="2" borderId="2" xfId="0" applyFont="1" applyFill="1" applyBorder="1" applyAlignment="1">
      <alignment horizontal="center" vertical="center"/>
    </xf>
    <xf numFmtId="166" fontId="15" fillId="2" borderId="2" xfId="0" applyNumberFormat="1" applyFont="1" applyFill="1" applyBorder="1" applyAlignment="1">
      <alignment horizontal="right" vertical="center"/>
    </xf>
    <xf numFmtId="0" fontId="15" fillId="2" borderId="1" xfId="0" applyFont="1" applyFill="1" applyBorder="1" applyAlignment="1">
      <alignment vertical="top" wrapText="1"/>
    </xf>
    <xf numFmtId="0" fontId="15" fillId="2" borderId="1" xfId="0" applyFont="1" applyFill="1" applyBorder="1" applyAlignment="1">
      <alignment horizontal="center" vertical="center"/>
    </xf>
    <xf numFmtId="166" fontId="15" fillId="2" borderId="1" xfId="0" applyNumberFormat="1" applyFont="1" applyFill="1" applyBorder="1" applyAlignment="1">
      <alignment horizontal="right" vertical="center"/>
    </xf>
    <xf numFmtId="166" fontId="15" fillId="2" borderId="15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166" fontId="15" fillId="2" borderId="16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vertical="top" wrapText="1"/>
    </xf>
    <xf numFmtId="0" fontId="12" fillId="2" borderId="19" xfId="0" applyFont="1" applyFill="1" applyBorder="1" applyAlignment="1">
      <alignment horizontal="center" vertical="center"/>
    </xf>
    <xf numFmtId="166" fontId="12" fillId="2" borderId="19" xfId="0" applyNumberFormat="1" applyFont="1" applyFill="1" applyBorder="1" applyAlignment="1">
      <alignment horizontal="right" vertical="center"/>
    </xf>
    <xf numFmtId="166" fontId="12" fillId="2" borderId="20" xfId="0" applyNumberFormat="1" applyFont="1" applyFill="1" applyBorder="1" applyAlignment="1">
      <alignment horizontal="right" vertical="center"/>
    </xf>
    <xf numFmtId="166" fontId="12" fillId="2" borderId="0" xfId="0" applyNumberFormat="1" applyFont="1" applyFill="1" applyBorder="1"/>
    <xf numFmtId="0" fontId="11" fillId="2" borderId="21" xfId="0" applyFont="1" applyFill="1" applyBorder="1"/>
    <xf numFmtId="166" fontId="12" fillId="2" borderId="22" xfId="0" applyNumberFormat="1" applyFont="1" applyFill="1" applyBorder="1"/>
    <xf numFmtId="166" fontId="12" fillId="2" borderId="23" xfId="0" applyNumberFormat="1" applyFont="1" applyFill="1" applyBorder="1"/>
    <xf numFmtId="166" fontId="11" fillId="2" borderId="19" xfId="0" applyNumberFormat="1" applyFont="1" applyFill="1" applyBorder="1" applyAlignment="1">
      <alignment horizontal="right" vertical="center"/>
    </xf>
    <xf numFmtId="166" fontId="12" fillId="2" borderId="24" xfId="0" applyNumberFormat="1" applyFont="1" applyFill="1" applyBorder="1" applyAlignment="1">
      <alignment horizontal="right" vertical="center"/>
    </xf>
    <xf numFmtId="166" fontId="12" fillId="0" borderId="0" xfId="0" applyNumberFormat="1" applyFont="1" applyFill="1" applyBorder="1" applyAlignment="1">
      <alignment vertical="top"/>
    </xf>
    <xf numFmtId="166" fontId="11" fillId="2" borderId="0" xfId="0" applyNumberFormat="1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right"/>
    </xf>
    <xf numFmtId="16" fontId="11" fillId="2" borderId="6" xfId="0" applyNumberFormat="1" applyFont="1" applyFill="1" applyBorder="1" applyAlignment="1">
      <alignment horizontal="center" vertical="top" wrapText="1"/>
    </xf>
    <xf numFmtId="0" fontId="11" fillId="2" borderId="5" xfId="0" applyFont="1" applyFill="1" applyBorder="1" applyAlignment="1">
      <alignment horizontal="center" vertical="top" wrapText="1"/>
    </xf>
    <xf numFmtId="0" fontId="11" fillId="2" borderId="4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1" fillId="2" borderId="2" xfId="0" applyFont="1" applyFill="1" applyBorder="1" applyAlignment="1">
      <alignment horizontal="left" vertical="top" wrapText="1"/>
    </xf>
    <xf numFmtId="0" fontId="11" fillId="2" borderId="3" xfId="0" applyFont="1" applyFill="1" applyBorder="1" applyAlignment="1">
      <alignment horizontal="left" vertical="top" wrapText="1"/>
    </xf>
    <xf numFmtId="0" fontId="12" fillId="2" borderId="6" xfId="0" applyFont="1" applyFill="1" applyBorder="1" applyAlignment="1">
      <alignment vertical="top" wrapText="1"/>
    </xf>
    <xf numFmtId="0" fontId="12" fillId="2" borderId="5" xfId="0" applyFont="1" applyFill="1" applyBorder="1" applyAlignment="1">
      <alignment vertical="top" wrapText="1"/>
    </xf>
    <xf numFmtId="0" fontId="12" fillId="2" borderId="4" xfId="0" applyFont="1" applyFill="1" applyBorder="1" applyAlignment="1">
      <alignment vertical="top" wrapText="1"/>
    </xf>
    <xf numFmtId="0" fontId="12" fillId="2" borderId="1" xfId="0" applyFont="1" applyFill="1" applyBorder="1" applyAlignment="1">
      <alignment vertical="top" wrapText="1"/>
    </xf>
    <xf numFmtId="0" fontId="12" fillId="2" borderId="2" xfId="0" applyFont="1" applyFill="1" applyBorder="1" applyAlignment="1">
      <alignment vertical="top" wrapText="1"/>
    </xf>
    <xf numFmtId="0" fontId="12" fillId="2" borderId="3" xfId="0" applyFont="1" applyFill="1" applyBorder="1" applyAlignment="1">
      <alignment vertical="top" wrapText="1"/>
    </xf>
    <xf numFmtId="49" fontId="12" fillId="2" borderId="6" xfId="0" applyNumberFormat="1" applyFont="1" applyFill="1" applyBorder="1" applyAlignment="1">
      <alignment horizontal="center" vertical="top" wrapText="1"/>
    </xf>
    <xf numFmtId="49" fontId="12" fillId="2" borderId="5" xfId="0" applyNumberFormat="1" applyFont="1" applyFill="1" applyBorder="1" applyAlignment="1">
      <alignment horizontal="center" vertical="top" wrapText="1"/>
    </xf>
    <xf numFmtId="49" fontId="12" fillId="2" borderId="4" xfId="0" applyNumberFormat="1" applyFont="1" applyFill="1" applyBorder="1" applyAlignment="1">
      <alignment horizontal="center" vertical="top" wrapText="1"/>
    </xf>
    <xf numFmtId="49" fontId="12" fillId="2" borderId="18" xfId="0" applyNumberFormat="1" applyFont="1" applyFill="1" applyBorder="1" applyAlignment="1">
      <alignment horizontal="center" vertical="top" wrapText="1"/>
    </xf>
    <xf numFmtId="0" fontId="12" fillId="2" borderId="19" xfId="0" applyFont="1" applyFill="1" applyBorder="1" applyAlignment="1">
      <alignment vertical="top" wrapText="1"/>
    </xf>
    <xf numFmtId="16" fontId="12" fillId="2" borderId="6" xfId="0" applyNumberFormat="1" applyFont="1" applyFill="1" applyBorder="1" applyAlignment="1">
      <alignment horizontal="center" vertical="top" wrapText="1"/>
    </xf>
    <xf numFmtId="16" fontId="12" fillId="2" borderId="5" xfId="0" applyNumberFormat="1" applyFont="1" applyFill="1" applyBorder="1" applyAlignment="1">
      <alignment horizontal="center" vertical="top" wrapText="1"/>
    </xf>
    <xf numFmtId="16" fontId="12" fillId="2" borderId="4" xfId="0" applyNumberFormat="1" applyFont="1" applyFill="1" applyBorder="1" applyAlignment="1">
      <alignment horizontal="center" vertical="top" wrapText="1"/>
    </xf>
    <xf numFmtId="0" fontId="11" fillId="2" borderId="6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</cellXfs>
  <cellStyles count="38">
    <cellStyle name="Обычный" xfId="0" builtinId="0"/>
    <cellStyle name="Обычный 2" xfId="1"/>
    <cellStyle name="Обычный 2 2" xfId="3"/>
    <cellStyle name="Обычный 2 2 2" xfId="8"/>
    <cellStyle name="Обычный 2 2 2 2" xfId="22"/>
    <cellStyle name="Обычный 2 2 2 2 2" xfId="36"/>
    <cellStyle name="Обычный 2 2 2 3" xfId="29"/>
    <cellStyle name="Обычный 2 2 3" xfId="17"/>
    <cellStyle name="Обычный 2 2 3 2" xfId="32"/>
    <cellStyle name="Обычный 2 3" xfId="9"/>
    <cellStyle name="Обычный 2 3 2" xfId="23"/>
    <cellStyle name="Обычный 2 3 2 2" xfId="37"/>
    <cellStyle name="Обычный 2 3 3" xfId="18"/>
    <cellStyle name="Обычный 2 3 3 2" xfId="33"/>
    <cellStyle name="Обычный 2 3 4" xfId="30"/>
    <cellStyle name="Обычный 2 4" xfId="12"/>
    <cellStyle name="Обычный 2 5" xfId="14"/>
    <cellStyle name="Обычный 2 6" xfId="7"/>
    <cellStyle name="Обычный 2 6 2" xfId="21"/>
    <cellStyle name="Обычный 2 6 2 2" xfId="35"/>
    <cellStyle name="Обычный 2 6 3" xfId="28"/>
    <cellStyle name="Обычный 2 7" xfId="16"/>
    <cellStyle name="Обычный 2 7 2" xfId="31"/>
    <cellStyle name="Обычный 2 8" xfId="24"/>
    <cellStyle name="Обычный 3" xfId="4"/>
    <cellStyle name="Обычный 3 2" xfId="6"/>
    <cellStyle name="Обычный 3 3" xfId="10"/>
    <cellStyle name="Обычный 3 4" xfId="26"/>
    <cellStyle name="Обычный 4" xfId="2"/>
    <cellStyle name="Обычный 4 2" xfId="11"/>
    <cellStyle name="Обычный 4 3" xfId="25"/>
    <cellStyle name="Обычный 5" xfId="20"/>
    <cellStyle name="Обычный 6" xfId="19"/>
    <cellStyle name="Обычный 6 2" xfId="34"/>
    <cellStyle name="Финансовый 2" xfId="5"/>
    <cellStyle name="Финансовый 2 2" xfId="15"/>
    <cellStyle name="Финансовый 2 3" xfId="13"/>
    <cellStyle name="Финансовый 2 4" xfId="27"/>
  </cellStyles>
  <dxfs count="0"/>
  <tableStyles count="0" defaultTableStyle="TableStyleMedium2" defaultPivotStyle="PivotStyleLight16"/>
  <colors>
    <mruColors>
      <color rgb="FF99FF33"/>
      <color rgb="FFCCFF33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J329"/>
  <sheetViews>
    <sheetView showZeros="0" tabSelected="1" zoomScale="85" zoomScaleNormal="85" zoomScaleSheetLayoutView="85" zoomScalePageLayoutView="70" workbookViewId="0">
      <pane xSplit="1" ySplit="8" topLeftCell="B238" activePane="bottomRight" state="frozen"/>
      <selection pane="topRight" activeCell="B1" sqref="B1"/>
      <selection pane="bottomLeft" activeCell="A9" sqref="A9"/>
      <selection pane="bottomRight" activeCell="F295" sqref="F295"/>
    </sheetView>
  </sheetViews>
  <sheetFormatPr defaultColWidth="9.140625" defaultRowHeight="15.75" x14ac:dyDescent="0.25"/>
  <cols>
    <col min="1" max="1" width="6.28515625" style="1" customWidth="1"/>
    <col min="2" max="2" width="36.5703125" style="1" customWidth="1"/>
    <col min="3" max="3" width="45.5703125" style="1" customWidth="1"/>
    <col min="4" max="4" width="16.85546875" style="1" customWidth="1"/>
    <col min="5" max="5" width="18.42578125" style="6" customWidth="1"/>
    <col min="6" max="6" width="17.140625" style="44" customWidth="1"/>
    <col min="7" max="7" width="18.140625" style="45" customWidth="1"/>
    <col min="8" max="8" width="17.28515625" style="48" customWidth="1"/>
    <col min="9" max="9" width="9.140625" style="1"/>
    <col min="10" max="10" width="20" style="1" customWidth="1"/>
    <col min="11" max="16384" width="9.140625" style="1"/>
  </cols>
  <sheetData>
    <row r="1" spans="1:8" ht="15.75" customHeight="1" x14ac:dyDescent="0.25">
      <c r="A1" s="43"/>
      <c r="B1" s="43"/>
      <c r="C1" s="43"/>
      <c r="D1" s="43"/>
      <c r="G1" s="86"/>
      <c r="H1" s="86" t="s">
        <v>91</v>
      </c>
    </row>
    <row r="2" spans="1:8" ht="17.25" customHeight="1" x14ac:dyDescent="0.25">
      <c r="A2" s="46"/>
      <c r="B2" s="46"/>
      <c r="C2" s="45"/>
      <c r="D2" s="45"/>
      <c r="E2" s="45"/>
      <c r="F2" s="47"/>
      <c r="G2" s="86"/>
      <c r="H2" s="86" t="s">
        <v>90</v>
      </c>
    </row>
    <row r="3" spans="1:8" ht="31.5" customHeight="1" x14ac:dyDescent="0.25">
      <c r="A3" s="45"/>
      <c r="B3" s="45"/>
      <c r="C3" s="45"/>
      <c r="D3" s="45"/>
      <c r="E3" s="45"/>
      <c r="G3" s="86"/>
      <c r="H3" s="86"/>
    </row>
    <row r="4" spans="1:8" ht="36" customHeight="1" x14ac:dyDescent="0.25">
      <c r="A4" s="111" t="s">
        <v>69</v>
      </c>
      <c r="B4" s="111"/>
      <c r="C4" s="111"/>
      <c r="D4" s="111"/>
      <c r="E4" s="111"/>
      <c r="F4" s="111"/>
      <c r="G4" s="111"/>
      <c r="H4" s="111"/>
    </row>
    <row r="5" spans="1:8" ht="16.5" customHeight="1" x14ac:dyDescent="0.25">
      <c r="A5" s="49"/>
      <c r="B5" s="49"/>
      <c r="C5" s="49"/>
      <c r="D5" s="49"/>
      <c r="E5" s="50"/>
      <c r="F5" s="51"/>
      <c r="G5" s="49"/>
      <c r="H5" s="50"/>
    </row>
    <row r="6" spans="1:8" ht="39.75" customHeight="1" x14ac:dyDescent="0.25">
      <c r="A6" s="117" t="s">
        <v>12</v>
      </c>
      <c r="B6" s="112" t="s">
        <v>11</v>
      </c>
      <c r="C6" s="112"/>
      <c r="D6" s="52" t="s">
        <v>10</v>
      </c>
      <c r="E6" s="114" t="s">
        <v>21</v>
      </c>
      <c r="F6" s="115"/>
      <c r="G6" s="115"/>
      <c r="H6" s="116"/>
    </row>
    <row r="7" spans="1:8" x14ac:dyDescent="0.25">
      <c r="A7" s="118"/>
      <c r="B7" s="113"/>
      <c r="C7" s="113"/>
      <c r="D7" s="42" t="s">
        <v>9</v>
      </c>
      <c r="E7" s="42" t="s">
        <v>8</v>
      </c>
      <c r="F7" s="88">
        <v>2022</v>
      </c>
      <c r="G7" s="42">
        <v>2023</v>
      </c>
      <c r="H7" s="53">
        <v>2024</v>
      </c>
    </row>
    <row r="8" spans="1:8" x14ac:dyDescent="0.25">
      <c r="A8" s="54">
        <v>1</v>
      </c>
      <c r="B8" s="34">
        <v>2</v>
      </c>
      <c r="C8" s="34">
        <v>3</v>
      </c>
      <c r="D8" s="34">
        <v>4</v>
      </c>
      <c r="E8" s="34">
        <v>5</v>
      </c>
      <c r="F8" s="34">
        <v>6</v>
      </c>
      <c r="G8" s="34">
        <v>7</v>
      </c>
      <c r="H8" s="35">
        <v>8</v>
      </c>
    </row>
    <row r="9" spans="1:8" s="3" customFormat="1" x14ac:dyDescent="0.2">
      <c r="A9" s="96"/>
      <c r="B9" s="99" t="s">
        <v>86</v>
      </c>
      <c r="C9" s="67" t="s">
        <v>6</v>
      </c>
      <c r="D9" s="68"/>
      <c r="E9" s="69">
        <f>SUM(F9:H9)</f>
        <v>2552407.1190400003</v>
      </c>
      <c r="F9" s="69">
        <f>F10+F17</f>
        <v>1081267.2392800001</v>
      </c>
      <c r="G9" s="69">
        <f>G10+G17</f>
        <v>743673.75573000009</v>
      </c>
      <c r="H9" s="70">
        <f>H10+H17</f>
        <v>727466.12403000006</v>
      </c>
    </row>
    <row r="10" spans="1:8" s="3" customFormat="1" x14ac:dyDescent="0.2">
      <c r="A10" s="97"/>
      <c r="B10" s="100"/>
      <c r="C10" s="64" t="s">
        <v>5</v>
      </c>
      <c r="D10" s="65"/>
      <c r="E10" s="66">
        <f>SUM(F10:H10)</f>
        <v>239506.40000000002</v>
      </c>
      <c r="F10" s="66">
        <f>SUM(F11:F16)</f>
        <v>41350.200000000004</v>
      </c>
      <c r="G10" s="66">
        <f t="shared" ref="G10:H10" si="0">SUM(G11:G16)</f>
        <v>51686.1</v>
      </c>
      <c r="H10" s="74">
        <f t="shared" si="0"/>
        <v>146470.1</v>
      </c>
    </row>
    <row r="11" spans="1:8" s="3" customFormat="1" x14ac:dyDescent="0.2">
      <c r="A11" s="97"/>
      <c r="B11" s="100"/>
      <c r="C11" s="72"/>
      <c r="D11" s="22">
        <v>813</v>
      </c>
      <c r="E11" s="15">
        <f>F11+G11+H11</f>
        <v>20791.3</v>
      </c>
      <c r="F11" s="15">
        <f>F198</f>
        <v>0</v>
      </c>
      <c r="G11" s="15">
        <f>G198</f>
        <v>0</v>
      </c>
      <c r="H11" s="16">
        <f>H198</f>
        <v>20791.3</v>
      </c>
    </row>
    <row r="12" spans="1:8" s="3" customFormat="1" x14ac:dyDescent="0.2">
      <c r="A12" s="97"/>
      <c r="B12" s="100"/>
      <c r="C12" s="72"/>
      <c r="D12" s="22">
        <v>814</v>
      </c>
      <c r="E12" s="15">
        <f t="shared" ref="E12:E16" si="1">F12+G12+H12</f>
        <v>76765.3</v>
      </c>
      <c r="F12" s="15">
        <f>F177</f>
        <v>31035.4</v>
      </c>
      <c r="G12" s="15">
        <f t="shared" ref="G12:H12" si="2">G177</f>
        <v>21765.1</v>
      </c>
      <c r="H12" s="16">
        <f t="shared" si="2"/>
        <v>23964.799999999999</v>
      </c>
    </row>
    <row r="13" spans="1:8" s="3" customFormat="1" x14ac:dyDescent="0.2">
      <c r="A13" s="97"/>
      <c r="B13" s="100"/>
      <c r="C13" s="72"/>
      <c r="D13" s="22">
        <v>815</v>
      </c>
      <c r="E13" s="15">
        <f t="shared" si="1"/>
        <v>4476.5</v>
      </c>
      <c r="F13" s="15">
        <f>F71</f>
        <v>4476.5</v>
      </c>
      <c r="G13" s="15">
        <f t="shared" ref="G13:H13" si="3">G71</f>
        <v>0</v>
      </c>
      <c r="H13" s="16">
        <f t="shared" si="3"/>
        <v>0</v>
      </c>
    </row>
    <row r="14" spans="1:8" s="3" customFormat="1" x14ac:dyDescent="0.2">
      <c r="A14" s="97"/>
      <c r="B14" s="100"/>
      <c r="C14" s="72"/>
      <c r="D14" s="22">
        <v>819</v>
      </c>
      <c r="E14" s="15">
        <f t="shared" si="1"/>
        <v>5838.3</v>
      </c>
      <c r="F14" s="15">
        <f>F40</f>
        <v>5838.3</v>
      </c>
      <c r="G14" s="15">
        <f t="shared" ref="G14:H14" si="4">G40</f>
        <v>0</v>
      </c>
      <c r="H14" s="16">
        <f t="shared" si="4"/>
        <v>0</v>
      </c>
    </row>
    <row r="15" spans="1:8" s="3" customFormat="1" x14ac:dyDescent="0.2">
      <c r="A15" s="97"/>
      <c r="B15" s="100"/>
      <c r="C15" s="72"/>
      <c r="D15" s="22">
        <v>820</v>
      </c>
      <c r="E15" s="15">
        <f t="shared" si="1"/>
        <v>122191.20000000001</v>
      </c>
      <c r="F15" s="15">
        <f>F41+F72</f>
        <v>0</v>
      </c>
      <c r="G15" s="15">
        <f t="shared" ref="G15:H15" si="5">G41+G72</f>
        <v>25199.1</v>
      </c>
      <c r="H15" s="16">
        <f t="shared" si="5"/>
        <v>96992.1</v>
      </c>
    </row>
    <row r="16" spans="1:8" s="3" customFormat="1" x14ac:dyDescent="0.2">
      <c r="A16" s="97"/>
      <c r="B16" s="100"/>
      <c r="C16" s="72"/>
      <c r="D16" s="22">
        <v>834</v>
      </c>
      <c r="E16" s="15">
        <f t="shared" si="1"/>
        <v>9443.7999999999993</v>
      </c>
      <c r="F16" s="15">
        <f>F42</f>
        <v>0</v>
      </c>
      <c r="G16" s="15">
        <f t="shared" ref="G16:H16" si="6">G42</f>
        <v>4721.8999999999996</v>
      </c>
      <c r="H16" s="16">
        <f t="shared" si="6"/>
        <v>4721.8999999999996</v>
      </c>
    </row>
    <row r="17" spans="1:9" s="3" customFormat="1" ht="15" customHeight="1" x14ac:dyDescent="0.2">
      <c r="A17" s="97"/>
      <c r="B17" s="100"/>
      <c r="C17" s="64" t="s">
        <v>87</v>
      </c>
      <c r="D17" s="65"/>
      <c r="E17" s="66">
        <f>SUM(F17:H17)</f>
        <v>2312900.7190400003</v>
      </c>
      <c r="F17" s="66">
        <f>SUM(F19:F33)</f>
        <v>1039917.03928</v>
      </c>
      <c r="G17" s="66">
        <f>SUM(G19:G33)</f>
        <v>691987.65573000011</v>
      </c>
      <c r="H17" s="74">
        <f>SUM(H19:H33)</f>
        <v>580996.02403000009</v>
      </c>
      <c r="I17" s="39"/>
    </row>
    <row r="18" spans="1:9" s="4" customFormat="1" hidden="1" x14ac:dyDescent="0.2">
      <c r="A18" s="97"/>
      <c r="B18" s="100"/>
      <c r="C18" s="33"/>
      <c r="D18" s="22">
        <f>D290</f>
        <v>0</v>
      </c>
      <c r="E18" s="32">
        <f t="shared" ref="E18:H18" si="7">E290</f>
        <v>0</v>
      </c>
      <c r="F18" s="32">
        <f t="shared" si="7"/>
        <v>0</v>
      </c>
      <c r="G18" s="32">
        <f t="shared" si="7"/>
        <v>0</v>
      </c>
      <c r="H18" s="63">
        <f t="shared" si="7"/>
        <v>0</v>
      </c>
    </row>
    <row r="19" spans="1:9" s="4" customFormat="1" x14ac:dyDescent="0.2">
      <c r="A19" s="97"/>
      <c r="B19" s="100"/>
      <c r="C19" s="33"/>
      <c r="D19" s="22">
        <v>804</v>
      </c>
      <c r="E19" s="15">
        <f>F19+G19+H19</f>
        <v>4500</v>
      </c>
      <c r="F19" s="15">
        <f>F74</f>
        <v>1500</v>
      </c>
      <c r="G19" s="15">
        <f t="shared" ref="G19:H19" si="8">G74</f>
        <v>1500</v>
      </c>
      <c r="H19" s="16">
        <f t="shared" si="8"/>
        <v>1500</v>
      </c>
    </row>
    <row r="20" spans="1:9" s="4" customFormat="1" x14ac:dyDescent="0.2">
      <c r="A20" s="97"/>
      <c r="B20" s="100"/>
      <c r="C20" s="33"/>
      <c r="D20" s="22">
        <v>810</v>
      </c>
      <c r="E20" s="15">
        <f t="shared" ref="E20:E33" si="9">F20+G20+H20</f>
        <v>7350</v>
      </c>
      <c r="F20" s="15">
        <f>F274</f>
        <v>4650</v>
      </c>
      <c r="G20" s="15">
        <f t="shared" ref="G20:H20" si="10">G273</f>
        <v>1350</v>
      </c>
      <c r="H20" s="16">
        <f t="shared" si="10"/>
        <v>1350</v>
      </c>
    </row>
    <row r="21" spans="1:9" s="4" customFormat="1" x14ac:dyDescent="0.2">
      <c r="A21" s="97"/>
      <c r="B21" s="100"/>
      <c r="C21" s="33"/>
      <c r="D21" s="22">
        <v>811</v>
      </c>
      <c r="E21" s="15">
        <f t="shared" si="9"/>
        <v>287769.07821000001</v>
      </c>
      <c r="F21" s="15">
        <f>F75</f>
        <v>98266.346210000003</v>
      </c>
      <c r="G21" s="15">
        <f t="shared" ref="G21:H21" si="11">G75</f>
        <v>106814.288</v>
      </c>
      <c r="H21" s="16">
        <f t="shared" si="11"/>
        <v>82688.444000000003</v>
      </c>
    </row>
    <row r="22" spans="1:9" s="4" customFormat="1" x14ac:dyDescent="0.2">
      <c r="A22" s="97"/>
      <c r="B22" s="100"/>
      <c r="C22" s="33"/>
      <c r="D22" s="22">
        <v>812</v>
      </c>
      <c r="E22" s="15">
        <f>E275</f>
        <v>15466</v>
      </c>
      <c r="F22" s="15">
        <f>F275</f>
        <v>15466</v>
      </c>
      <c r="G22" s="15"/>
      <c r="H22" s="16"/>
    </row>
    <row r="23" spans="1:9" s="4" customFormat="1" x14ac:dyDescent="0.2">
      <c r="A23" s="97"/>
      <c r="B23" s="100"/>
      <c r="C23" s="33"/>
      <c r="D23" s="22">
        <v>813</v>
      </c>
      <c r="E23" s="15">
        <f t="shared" si="9"/>
        <v>35093.091660000006</v>
      </c>
      <c r="F23" s="15">
        <f>F199</f>
        <v>12737.654560000001</v>
      </c>
      <c r="G23" s="15">
        <f t="shared" ref="G23" si="12">G199</f>
        <v>11072.712</v>
      </c>
      <c r="H23" s="16">
        <f>H199</f>
        <v>11282.7251</v>
      </c>
    </row>
    <row r="24" spans="1:9" s="4" customFormat="1" x14ac:dyDescent="0.2">
      <c r="A24" s="97"/>
      <c r="B24" s="100"/>
      <c r="C24" s="33"/>
      <c r="D24" s="22">
        <v>814</v>
      </c>
      <c r="E24" s="15">
        <f t="shared" si="9"/>
        <v>223083.57376</v>
      </c>
      <c r="F24" s="15">
        <f>F178</f>
        <v>93269.655559999999</v>
      </c>
      <c r="G24" s="15">
        <f t="shared" ref="G24:H24" si="13">G178</f>
        <v>64895.849499999997</v>
      </c>
      <c r="H24" s="16">
        <f t="shared" si="13"/>
        <v>64918.068700000003</v>
      </c>
    </row>
    <row r="25" spans="1:9" s="4" customFormat="1" x14ac:dyDescent="0.2">
      <c r="A25" s="97"/>
      <c r="B25" s="100"/>
      <c r="C25" s="33"/>
      <c r="D25" s="22">
        <v>815</v>
      </c>
      <c r="E25" s="15">
        <f t="shared" si="9"/>
        <v>61247.860270000005</v>
      </c>
      <c r="F25" s="15">
        <f>F76+F221</f>
        <v>23565.260269999999</v>
      </c>
      <c r="G25" s="15">
        <f t="shared" ref="G25:H25" si="14">G76+G221</f>
        <v>18841.3</v>
      </c>
      <c r="H25" s="16">
        <f t="shared" si="14"/>
        <v>18841.3</v>
      </c>
    </row>
    <row r="26" spans="1:9" s="4" customFormat="1" x14ac:dyDescent="0.2">
      <c r="A26" s="97"/>
      <c r="B26" s="100"/>
      <c r="C26" s="33"/>
      <c r="D26" s="22">
        <v>819</v>
      </c>
      <c r="E26" s="15">
        <f>F26</f>
        <v>7700</v>
      </c>
      <c r="F26" s="15">
        <v>7700</v>
      </c>
      <c r="G26" s="15"/>
      <c r="H26" s="16"/>
    </row>
    <row r="27" spans="1:9" s="4" customFormat="1" x14ac:dyDescent="0.2">
      <c r="A27" s="97"/>
      <c r="B27" s="100"/>
      <c r="C27" s="33"/>
      <c r="D27" s="22">
        <v>820</v>
      </c>
      <c r="E27" s="15">
        <f t="shared" si="9"/>
        <v>1546780.1682199999</v>
      </c>
      <c r="F27" s="15">
        <v>734356.93767999997</v>
      </c>
      <c r="G27" s="15">
        <v>449760.62527000002</v>
      </c>
      <c r="H27" s="16">
        <v>362662.60527</v>
      </c>
    </row>
    <row r="28" spans="1:9" s="4" customFormat="1" x14ac:dyDescent="0.2">
      <c r="A28" s="97"/>
      <c r="B28" s="100"/>
      <c r="C28" s="33"/>
      <c r="D28" s="22">
        <v>829</v>
      </c>
      <c r="E28" s="15">
        <f t="shared" si="9"/>
        <v>4425.5550000000003</v>
      </c>
      <c r="F28" s="15">
        <f>F222</f>
        <v>1475.1849999999999</v>
      </c>
      <c r="G28" s="15">
        <f t="shared" ref="G28:H28" si="15">G222</f>
        <v>1475.1849999999999</v>
      </c>
      <c r="H28" s="16">
        <f t="shared" si="15"/>
        <v>1475.1849999999999</v>
      </c>
    </row>
    <row r="29" spans="1:9" s="4" customFormat="1" x14ac:dyDescent="0.2">
      <c r="A29" s="97"/>
      <c r="B29" s="100"/>
      <c r="C29" s="33"/>
      <c r="D29" s="22">
        <v>833</v>
      </c>
      <c r="E29" s="15">
        <f t="shared" si="9"/>
        <v>105690</v>
      </c>
      <c r="F29" s="15">
        <f>F245</f>
        <v>35230</v>
      </c>
      <c r="G29" s="15">
        <f t="shared" ref="G29:H29" si="16">G245</f>
        <v>35230</v>
      </c>
      <c r="H29" s="16">
        <f t="shared" si="16"/>
        <v>35230</v>
      </c>
    </row>
    <row r="30" spans="1:9" s="4" customFormat="1" x14ac:dyDescent="0.2">
      <c r="A30" s="97"/>
      <c r="B30" s="100"/>
      <c r="C30" s="33"/>
      <c r="D30" s="22">
        <v>834</v>
      </c>
      <c r="E30" s="15">
        <f t="shared" si="9"/>
        <v>95.391919999999999</v>
      </c>
      <c r="F30" s="15">
        <f>F45</f>
        <v>0</v>
      </c>
      <c r="G30" s="15">
        <f>G45</f>
        <v>47.695959999999999</v>
      </c>
      <c r="H30" s="15">
        <f t="shared" ref="H30" si="17">H45</f>
        <v>47.695959999999999</v>
      </c>
    </row>
    <row r="31" spans="1:9" s="4" customFormat="1" x14ac:dyDescent="0.2">
      <c r="A31" s="97"/>
      <c r="B31" s="100"/>
      <c r="C31" s="33"/>
      <c r="D31" s="22">
        <v>837</v>
      </c>
      <c r="E31" s="15">
        <f t="shared" si="9"/>
        <v>3000</v>
      </c>
      <c r="F31" s="15">
        <f>F79</f>
        <v>1000</v>
      </c>
      <c r="G31" s="15">
        <f>G79</f>
        <v>1000</v>
      </c>
      <c r="H31" s="15">
        <f t="shared" ref="H31" si="18">H79</f>
        <v>1000</v>
      </c>
    </row>
    <row r="32" spans="1:9" s="4" customFormat="1" x14ac:dyDescent="0.2">
      <c r="A32" s="97"/>
      <c r="B32" s="100"/>
      <c r="C32" s="33"/>
      <c r="D32" s="22">
        <v>838</v>
      </c>
      <c r="E32" s="15">
        <f t="shared" si="9"/>
        <v>2200</v>
      </c>
      <c r="F32" s="15">
        <f>F80</f>
        <v>2200</v>
      </c>
      <c r="G32" s="40">
        <f t="shared" ref="G32:H32" si="19">G80</f>
        <v>0</v>
      </c>
      <c r="H32" s="41">
        <f t="shared" si="19"/>
        <v>0</v>
      </c>
    </row>
    <row r="33" spans="1:8" s="4" customFormat="1" x14ac:dyDescent="0.2">
      <c r="A33" s="97"/>
      <c r="B33" s="100"/>
      <c r="C33" s="33"/>
      <c r="D33" s="22">
        <v>843</v>
      </c>
      <c r="E33" s="15">
        <f t="shared" si="9"/>
        <v>8500</v>
      </c>
      <c r="F33" s="15">
        <f>F81</f>
        <v>8500</v>
      </c>
      <c r="G33" s="40">
        <f t="shared" ref="G33:H33" si="20">G81</f>
        <v>0</v>
      </c>
      <c r="H33" s="41">
        <f t="shared" si="20"/>
        <v>0</v>
      </c>
    </row>
    <row r="34" spans="1:8" s="3" customFormat="1" x14ac:dyDescent="0.2">
      <c r="A34" s="97"/>
      <c r="B34" s="100"/>
      <c r="C34" s="72" t="s">
        <v>88</v>
      </c>
      <c r="D34" s="22"/>
      <c r="E34" s="15"/>
      <c r="F34" s="15"/>
      <c r="G34" s="15"/>
      <c r="H34" s="16"/>
    </row>
    <row r="35" spans="1:8" s="4" customFormat="1" x14ac:dyDescent="0.2">
      <c r="A35" s="97"/>
      <c r="B35" s="100"/>
      <c r="C35" s="72" t="s">
        <v>2</v>
      </c>
      <c r="D35" s="22"/>
      <c r="E35" s="15"/>
      <c r="F35" s="15"/>
      <c r="G35" s="15"/>
      <c r="H35" s="16"/>
    </row>
    <row r="36" spans="1:8" s="4" customFormat="1" x14ac:dyDescent="0.2">
      <c r="A36" s="97"/>
      <c r="B36" s="100"/>
      <c r="C36" s="72" t="s">
        <v>1</v>
      </c>
      <c r="D36" s="22"/>
      <c r="E36" s="9"/>
      <c r="F36" s="15"/>
      <c r="G36" s="15"/>
      <c r="H36" s="16"/>
    </row>
    <row r="37" spans="1:8" s="4" customFormat="1" ht="31.5" x14ac:dyDescent="0.2">
      <c r="A37" s="98"/>
      <c r="B37" s="101"/>
      <c r="C37" s="73" t="s">
        <v>18</v>
      </c>
      <c r="D37" s="23"/>
      <c r="E37" s="11"/>
      <c r="F37" s="17"/>
      <c r="G37" s="17"/>
      <c r="H37" s="18"/>
    </row>
    <row r="38" spans="1:8" s="3" customFormat="1" x14ac:dyDescent="0.2">
      <c r="A38" s="107" t="s">
        <v>13</v>
      </c>
      <c r="B38" s="99" t="s">
        <v>70</v>
      </c>
      <c r="C38" s="71" t="s">
        <v>6</v>
      </c>
      <c r="D38" s="21"/>
      <c r="E38" s="13">
        <f>E39+E43</f>
        <v>797438.61212000006</v>
      </c>
      <c r="F38" s="13">
        <f>F39+F43</f>
        <v>222365.4</v>
      </c>
      <c r="G38" s="13">
        <f t="shared" ref="G38:H38" si="21">G39+G43</f>
        <v>296277.51514999999</v>
      </c>
      <c r="H38" s="14">
        <f t="shared" si="21"/>
        <v>278795.69697000005</v>
      </c>
    </row>
    <row r="39" spans="1:8" s="4" customFormat="1" x14ac:dyDescent="0.2">
      <c r="A39" s="108"/>
      <c r="B39" s="100"/>
      <c r="C39" s="72" t="s">
        <v>5</v>
      </c>
      <c r="D39" s="22"/>
      <c r="E39" s="15">
        <f>F39+G39+H39</f>
        <v>128520.3</v>
      </c>
      <c r="F39" s="15">
        <f>F40+F41+F42</f>
        <v>5838.3</v>
      </c>
      <c r="G39" s="15">
        <f t="shared" ref="G39:H39" si="22">G40+G41+G42</f>
        <v>25444.5</v>
      </c>
      <c r="H39" s="16">
        <f t="shared" si="22"/>
        <v>97237.5</v>
      </c>
    </row>
    <row r="40" spans="1:8" s="4" customFormat="1" x14ac:dyDescent="0.2">
      <c r="A40" s="108"/>
      <c r="B40" s="100"/>
      <c r="C40" s="33"/>
      <c r="D40" s="22">
        <v>819</v>
      </c>
      <c r="E40" s="15">
        <f>F40+G40+H40</f>
        <v>5838.3</v>
      </c>
      <c r="F40" s="15">
        <f>F59</f>
        <v>5838.3</v>
      </c>
      <c r="G40" s="15">
        <f t="shared" ref="G40:H40" si="23">G59</f>
        <v>0</v>
      </c>
      <c r="H40" s="16">
        <f t="shared" si="23"/>
        <v>0</v>
      </c>
    </row>
    <row r="41" spans="1:8" s="4" customFormat="1" x14ac:dyDescent="0.2">
      <c r="A41" s="108"/>
      <c r="B41" s="100"/>
      <c r="C41" s="33"/>
      <c r="D41" s="22">
        <v>820</v>
      </c>
      <c r="E41" s="15">
        <f>F41+G41+H41</f>
        <v>113238.20000000001</v>
      </c>
      <c r="F41" s="15">
        <f>F60</f>
        <v>0</v>
      </c>
      <c r="G41" s="15">
        <f t="shared" ref="G41:H41" si="24">G60</f>
        <v>20722.599999999999</v>
      </c>
      <c r="H41" s="16">
        <f t="shared" si="24"/>
        <v>92515.6</v>
      </c>
    </row>
    <row r="42" spans="1:8" s="4" customFormat="1" x14ac:dyDescent="0.2">
      <c r="A42" s="108"/>
      <c r="B42" s="100"/>
      <c r="C42" s="33"/>
      <c r="D42" s="22">
        <v>834</v>
      </c>
      <c r="E42" s="15">
        <f>F42+G42+H42</f>
        <v>9443.7999999999993</v>
      </c>
      <c r="F42" s="15">
        <f>F61</f>
        <v>0</v>
      </c>
      <c r="G42" s="15">
        <f t="shared" ref="G42:H42" si="25">G61</f>
        <v>4721.8999999999996</v>
      </c>
      <c r="H42" s="16">
        <f t="shared" si="25"/>
        <v>4721.8999999999996</v>
      </c>
    </row>
    <row r="43" spans="1:8" s="3" customFormat="1" x14ac:dyDescent="0.2">
      <c r="A43" s="108"/>
      <c r="B43" s="100"/>
      <c r="C43" s="72" t="s">
        <v>4</v>
      </c>
      <c r="D43" s="22"/>
      <c r="E43" s="32">
        <f>E44+E45</f>
        <v>668918.31212000002</v>
      </c>
      <c r="F43" s="32">
        <f>F44+F45</f>
        <v>216527.1</v>
      </c>
      <c r="G43" s="32">
        <f>G44+G45</f>
        <v>270833.01514999999</v>
      </c>
      <c r="H43" s="63">
        <f>H44+H45</f>
        <v>181558.19697000002</v>
      </c>
    </row>
    <row r="44" spans="1:8" s="4" customFormat="1" x14ac:dyDescent="0.2">
      <c r="A44" s="108"/>
      <c r="B44" s="100"/>
      <c r="C44" s="33"/>
      <c r="D44" s="22">
        <v>820</v>
      </c>
      <c r="E44" s="15">
        <f>F44+G44+H44</f>
        <v>668822.92020000005</v>
      </c>
      <c r="F44" s="15">
        <f>F63+F52</f>
        <v>216527.1</v>
      </c>
      <c r="G44" s="15">
        <f t="shared" ref="G44:H44" si="26">G63+G52</f>
        <v>270785.31919000001</v>
      </c>
      <c r="H44" s="16">
        <f t="shared" si="26"/>
        <v>181510.50101000001</v>
      </c>
    </row>
    <row r="45" spans="1:8" s="4" customFormat="1" x14ac:dyDescent="0.2">
      <c r="A45" s="108"/>
      <c r="B45" s="100"/>
      <c r="C45" s="33"/>
      <c r="D45" s="22">
        <v>834</v>
      </c>
      <c r="E45" s="15">
        <f>F45+G45+H45</f>
        <v>95.391919999999999</v>
      </c>
      <c r="F45" s="15">
        <f>F64</f>
        <v>0</v>
      </c>
      <c r="G45" s="15">
        <f t="shared" ref="G45:H45" si="27">G64</f>
        <v>47.695959999999999</v>
      </c>
      <c r="H45" s="16">
        <f t="shared" si="27"/>
        <v>47.695959999999999</v>
      </c>
    </row>
    <row r="46" spans="1:8" s="3" customFormat="1" x14ac:dyDescent="0.2">
      <c r="A46" s="108"/>
      <c r="B46" s="100"/>
      <c r="C46" s="72" t="s">
        <v>3</v>
      </c>
      <c r="D46" s="22"/>
      <c r="E46" s="15"/>
      <c r="F46" s="15"/>
      <c r="G46" s="15"/>
      <c r="H46" s="16"/>
    </row>
    <row r="47" spans="1:8" s="4" customFormat="1" x14ac:dyDescent="0.2">
      <c r="A47" s="108"/>
      <c r="B47" s="100"/>
      <c r="C47" s="72" t="s">
        <v>2</v>
      </c>
      <c r="D47" s="22"/>
      <c r="E47" s="15"/>
      <c r="F47" s="15"/>
      <c r="G47" s="15"/>
      <c r="H47" s="16"/>
    </row>
    <row r="48" spans="1:8" s="4" customFormat="1" x14ac:dyDescent="0.2">
      <c r="A48" s="108"/>
      <c r="B48" s="100"/>
      <c r="C48" s="72" t="s">
        <v>1</v>
      </c>
      <c r="D48" s="22"/>
      <c r="E48" s="15"/>
      <c r="F48" s="15"/>
      <c r="G48" s="15"/>
      <c r="H48" s="16"/>
    </row>
    <row r="49" spans="1:8" s="4" customFormat="1" ht="31.5" x14ac:dyDescent="0.2">
      <c r="A49" s="109"/>
      <c r="B49" s="101"/>
      <c r="C49" s="73" t="s">
        <v>18</v>
      </c>
      <c r="D49" s="23"/>
      <c r="E49" s="17"/>
      <c r="F49" s="17"/>
      <c r="G49" s="17"/>
      <c r="H49" s="18"/>
    </row>
    <row r="50" spans="1:8" s="4" customFormat="1" x14ac:dyDescent="0.2">
      <c r="A50" s="110" t="s">
        <v>7</v>
      </c>
      <c r="B50" s="93" t="s">
        <v>22</v>
      </c>
      <c r="C50" s="55" t="s">
        <v>6</v>
      </c>
      <c r="D50" s="24"/>
      <c r="E50" s="7">
        <f>E52</f>
        <v>667679.1</v>
      </c>
      <c r="F50" s="7">
        <f t="shared" ref="F50:H50" si="28">F52</f>
        <v>216527.1</v>
      </c>
      <c r="G50" s="7">
        <f t="shared" si="28"/>
        <v>270576</v>
      </c>
      <c r="H50" s="8">
        <f t="shared" si="28"/>
        <v>180576</v>
      </c>
    </row>
    <row r="51" spans="1:8" s="4" customFormat="1" x14ac:dyDescent="0.2">
      <c r="A51" s="91"/>
      <c r="B51" s="94"/>
      <c r="C51" s="33" t="s">
        <v>5</v>
      </c>
      <c r="D51" s="25"/>
      <c r="E51" s="9"/>
      <c r="F51" s="9"/>
      <c r="G51" s="9"/>
      <c r="H51" s="10"/>
    </row>
    <row r="52" spans="1:8" s="4" customFormat="1" x14ac:dyDescent="0.2">
      <c r="A52" s="91"/>
      <c r="B52" s="94"/>
      <c r="C52" s="33" t="s">
        <v>4</v>
      </c>
      <c r="D52" s="56">
        <v>820</v>
      </c>
      <c r="E52" s="30">
        <f>F52+G52+H52</f>
        <v>667679.1</v>
      </c>
      <c r="F52" s="30">
        <v>216527.1</v>
      </c>
      <c r="G52" s="30">
        <v>270576</v>
      </c>
      <c r="H52" s="31">
        <v>180576</v>
      </c>
    </row>
    <row r="53" spans="1:8" s="4" customFormat="1" x14ac:dyDescent="0.2">
      <c r="A53" s="91"/>
      <c r="B53" s="94"/>
      <c r="C53" s="33" t="s">
        <v>3</v>
      </c>
      <c r="D53" s="25"/>
      <c r="E53" s="9"/>
      <c r="F53" s="9"/>
      <c r="G53" s="9"/>
      <c r="H53" s="10"/>
    </row>
    <row r="54" spans="1:8" s="4" customFormat="1" x14ac:dyDescent="0.2">
      <c r="A54" s="91"/>
      <c r="B54" s="94"/>
      <c r="C54" s="33" t="s">
        <v>2</v>
      </c>
      <c r="D54" s="25"/>
      <c r="E54" s="9"/>
      <c r="F54" s="9"/>
      <c r="G54" s="9"/>
      <c r="H54" s="10"/>
    </row>
    <row r="55" spans="1:8" s="4" customFormat="1" x14ac:dyDescent="0.2">
      <c r="A55" s="91"/>
      <c r="B55" s="94"/>
      <c r="C55" s="33" t="s">
        <v>1</v>
      </c>
      <c r="D55" s="25"/>
      <c r="E55" s="9"/>
      <c r="F55" s="9"/>
      <c r="G55" s="9"/>
      <c r="H55" s="10"/>
    </row>
    <row r="56" spans="1:8" s="4" customFormat="1" ht="31.5" x14ac:dyDescent="0.2">
      <c r="A56" s="92"/>
      <c r="B56" s="95"/>
      <c r="C56" s="57" t="s">
        <v>18</v>
      </c>
      <c r="D56" s="26"/>
      <c r="E56" s="11"/>
      <c r="F56" s="11"/>
      <c r="G56" s="11"/>
      <c r="H56" s="12"/>
    </row>
    <row r="57" spans="1:8" s="4" customFormat="1" x14ac:dyDescent="0.2">
      <c r="A57" s="110" t="s">
        <v>0</v>
      </c>
      <c r="B57" s="93" t="s">
        <v>71</v>
      </c>
      <c r="C57" s="55" t="s">
        <v>6</v>
      </c>
      <c r="D57" s="24"/>
      <c r="E57" s="7">
        <f>F57+G57+H57</f>
        <v>129759.51212</v>
      </c>
      <c r="F57" s="7">
        <f>F58+F62</f>
        <v>5838.3</v>
      </c>
      <c r="G57" s="7">
        <f t="shared" ref="G57:H57" si="29">G58+G62</f>
        <v>25701.515149999999</v>
      </c>
      <c r="H57" s="8">
        <f t="shared" si="29"/>
        <v>98219.696970000005</v>
      </c>
    </row>
    <row r="58" spans="1:8" s="4" customFormat="1" x14ac:dyDescent="0.2">
      <c r="A58" s="91"/>
      <c r="B58" s="94"/>
      <c r="C58" s="33" t="s">
        <v>5</v>
      </c>
      <c r="D58" s="25"/>
      <c r="E58" s="9">
        <f>F58+G58+H58</f>
        <v>128520.3</v>
      </c>
      <c r="F58" s="9">
        <f>F59+F60+F61</f>
        <v>5838.3</v>
      </c>
      <c r="G58" s="9">
        <f t="shared" ref="G58:H58" si="30">G59+G60+G61</f>
        <v>25444.5</v>
      </c>
      <c r="H58" s="10">
        <f t="shared" si="30"/>
        <v>97237.5</v>
      </c>
    </row>
    <row r="59" spans="1:8" s="4" customFormat="1" x14ac:dyDescent="0.2">
      <c r="A59" s="91"/>
      <c r="B59" s="94"/>
      <c r="C59" s="33"/>
      <c r="D59" s="25">
        <v>819</v>
      </c>
      <c r="E59" s="9">
        <f>F59+G59+H59</f>
        <v>5838.3</v>
      </c>
      <c r="F59" s="9">
        <v>5838.3</v>
      </c>
      <c r="G59" s="9"/>
      <c r="H59" s="10"/>
    </row>
    <row r="60" spans="1:8" s="4" customFormat="1" x14ac:dyDescent="0.2">
      <c r="A60" s="91"/>
      <c r="B60" s="94"/>
      <c r="C60" s="33"/>
      <c r="D60" s="25">
        <v>820</v>
      </c>
      <c r="E60" s="9">
        <f>F60+G60+H60</f>
        <v>113238.20000000001</v>
      </c>
      <c r="F60" s="9"/>
      <c r="G60" s="9">
        <v>20722.599999999999</v>
      </c>
      <c r="H60" s="10">
        <v>92515.6</v>
      </c>
    </row>
    <row r="61" spans="1:8" s="4" customFormat="1" x14ac:dyDescent="0.2">
      <c r="A61" s="91"/>
      <c r="B61" s="94"/>
      <c r="C61" s="33"/>
      <c r="D61" s="25">
        <v>834</v>
      </c>
      <c r="E61" s="9">
        <f>F61+G61+H61</f>
        <v>9443.7999999999993</v>
      </c>
      <c r="F61" s="9"/>
      <c r="G61" s="9">
        <v>4721.8999999999996</v>
      </c>
      <c r="H61" s="10">
        <v>4721.8999999999996</v>
      </c>
    </row>
    <row r="62" spans="1:8" s="4" customFormat="1" x14ac:dyDescent="0.2">
      <c r="A62" s="91"/>
      <c r="B62" s="94"/>
      <c r="C62" s="33" t="s">
        <v>4</v>
      </c>
      <c r="D62" s="25"/>
      <c r="E62" s="9">
        <f>E63+E64</f>
        <v>1239.2121199999999</v>
      </c>
      <c r="F62" s="9">
        <f t="shared" ref="F62:H62" si="31">F63+F64</f>
        <v>0</v>
      </c>
      <c r="G62" s="9">
        <f t="shared" si="31"/>
        <v>257.01515000000001</v>
      </c>
      <c r="H62" s="10">
        <f t="shared" si="31"/>
        <v>982.19696999999996</v>
      </c>
    </row>
    <row r="63" spans="1:8" s="4" customFormat="1" x14ac:dyDescent="0.2">
      <c r="A63" s="91"/>
      <c r="B63" s="94"/>
      <c r="C63" s="33"/>
      <c r="D63" s="25">
        <v>820</v>
      </c>
      <c r="E63" s="9">
        <f>F63+G63+H63</f>
        <v>1143.8201999999999</v>
      </c>
      <c r="F63" s="9">
        <v>0</v>
      </c>
      <c r="G63" s="9">
        <v>209.31918999999999</v>
      </c>
      <c r="H63" s="10">
        <v>934.50100999999995</v>
      </c>
    </row>
    <row r="64" spans="1:8" s="4" customFormat="1" x14ac:dyDescent="0.2">
      <c r="A64" s="91"/>
      <c r="B64" s="94"/>
      <c r="C64" s="33"/>
      <c r="D64" s="25">
        <v>834</v>
      </c>
      <c r="E64" s="9">
        <f>F64+G64+H64</f>
        <v>95.391919999999999</v>
      </c>
      <c r="F64" s="9"/>
      <c r="G64" s="9">
        <v>47.695959999999999</v>
      </c>
      <c r="H64" s="10">
        <v>47.695959999999999</v>
      </c>
    </row>
    <row r="65" spans="1:10" s="4" customFormat="1" x14ac:dyDescent="0.2">
      <c r="A65" s="91"/>
      <c r="B65" s="94"/>
      <c r="C65" s="33" t="s">
        <v>3</v>
      </c>
      <c r="D65" s="25"/>
      <c r="E65" s="9"/>
      <c r="F65" s="9"/>
      <c r="G65" s="9"/>
      <c r="H65" s="10"/>
    </row>
    <row r="66" spans="1:10" s="4" customFormat="1" x14ac:dyDescent="0.2">
      <c r="A66" s="91"/>
      <c r="B66" s="94"/>
      <c r="C66" s="33" t="s">
        <v>2</v>
      </c>
      <c r="D66" s="25"/>
      <c r="E66" s="9"/>
      <c r="F66" s="9"/>
      <c r="G66" s="9"/>
      <c r="H66" s="10"/>
    </row>
    <row r="67" spans="1:10" s="4" customFormat="1" x14ac:dyDescent="0.2">
      <c r="A67" s="91"/>
      <c r="B67" s="94"/>
      <c r="C67" s="33" t="s">
        <v>1</v>
      </c>
      <c r="D67" s="25"/>
      <c r="E67" s="9"/>
      <c r="F67" s="9"/>
      <c r="G67" s="9"/>
      <c r="H67" s="10"/>
    </row>
    <row r="68" spans="1:10" s="4" customFormat="1" ht="31.5" x14ac:dyDescent="0.2">
      <c r="A68" s="92"/>
      <c r="B68" s="95"/>
      <c r="C68" s="57" t="s">
        <v>18</v>
      </c>
      <c r="D68" s="26"/>
      <c r="E68" s="11"/>
      <c r="F68" s="11"/>
      <c r="G68" s="11"/>
      <c r="H68" s="12"/>
    </row>
    <row r="69" spans="1:10" s="3" customFormat="1" x14ac:dyDescent="0.2">
      <c r="A69" s="102" t="s">
        <v>19</v>
      </c>
      <c r="B69" s="99" t="s">
        <v>72</v>
      </c>
      <c r="C69" s="71" t="s">
        <v>6</v>
      </c>
      <c r="D69" s="58"/>
      <c r="E69" s="28">
        <f>F69+G69+H69</f>
        <v>647338.72882000008</v>
      </c>
      <c r="F69" s="13">
        <f>F71+F73</f>
        <v>330684.80648000003</v>
      </c>
      <c r="G69" s="13">
        <f>G73+G72</f>
        <v>169403.37408000001</v>
      </c>
      <c r="H69" s="14">
        <f>H73+H72</f>
        <v>147250.54826000001</v>
      </c>
      <c r="J69" s="85"/>
    </row>
    <row r="70" spans="1:10" s="3" customFormat="1" x14ac:dyDescent="0.2">
      <c r="A70" s="103"/>
      <c r="B70" s="100"/>
      <c r="C70" s="72" t="s">
        <v>5</v>
      </c>
      <c r="D70" s="27"/>
      <c r="E70" s="29">
        <f>SUM(F70:H70)</f>
        <v>13429.5</v>
      </c>
      <c r="F70" s="15">
        <f>F71+F72</f>
        <v>4476.5</v>
      </c>
      <c r="G70" s="15">
        <f>G71+G72</f>
        <v>4476.5</v>
      </c>
      <c r="H70" s="16">
        <f t="shared" ref="H70" si="32">H71+H72</f>
        <v>4476.5</v>
      </c>
    </row>
    <row r="71" spans="1:10" s="3" customFormat="1" x14ac:dyDescent="0.2">
      <c r="A71" s="103"/>
      <c r="B71" s="100"/>
      <c r="C71" s="72"/>
      <c r="D71" s="27">
        <v>815</v>
      </c>
      <c r="E71" s="29">
        <f>SUM(F71:H71)</f>
        <v>4476.5</v>
      </c>
      <c r="F71" s="15">
        <f>F97</f>
        <v>4476.5</v>
      </c>
      <c r="G71" s="15"/>
      <c r="H71" s="16"/>
    </row>
    <row r="72" spans="1:10" s="3" customFormat="1" x14ac:dyDescent="0.2">
      <c r="A72" s="103"/>
      <c r="B72" s="100"/>
      <c r="C72" s="72"/>
      <c r="D72" s="27">
        <v>820</v>
      </c>
      <c r="E72" s="29">
        <f t="shared" ref="E72" si="33">SUM(F72:H72)</f>
        <v>8953</v>
      </c>
      <c r="F72" s="15">
        <v>0</v>
      </c>
      <c r="G72" s="15">
        <f>G98</f>
        <v>4476.5</v>
      </c>
      <c r="H72" s="15">
        <f>H98</f>
        <v>4476.5</v>
      </c>
    </row>
    <row r="73" spans="1:10" s="3" customFormat="1" x14ac:dyDescent="0.2">
      <c r="A73" s="103"/>
      <c r="B73" s="100"/>
      <c r="C73" s="72" t="s">
        <v>4</v>
      </c>
      <c r="D73" s="27"/>
      <c r="E73" s="29">
        <f>SUM(F73:H73)</f>
        <v>633909.22882000008</v>
      </c>
      <c r="F73" s="15">
        <f>SUM(F74:F81)</f>
        <v>326208.30648000003</v>
      </c>
      <c r="G73" s="15">
        <f>SUM(G74:G81)</f>
        <v>164926.87408000001</v>
      </c>
      <c r="H73" s="16">
        <f>SUM(H74:H81)</f>
        <v>142774.04826000001</v>
      </c>
    </row>
    <row r="74" spans="1:10" s="3" customFormat="1" x14ac:dyDescent="0.2">
      <c r="A74" s="103"/>
      <c r="B74" s="100"/>
      <c r="C74" s="72"/>
      <c r="D74" s="27">
        <f>D125</f>
        <v>804</v>
      </c>
      <c r="E74" s="29">
        <f>SUM(F74:H74)</f>
        <v>4500</v>
      </c>
      <c r="F74" s="15">
        <f>F125</f>
        <v>1500</v>
      </c>
      <c r="G74" s="15">
        <f>G125</f>
        <v>1500</v>
      </c>
      <c r="H74" s="16">
        <f t="shared" ref="H74" si="34">H125</f>
        <v>1500</v>
      </c>
    </row>
    <row r="75" spans="1:10" s="3" customFormat="1" x14ac:dyDescent="0.2">
      <c r="A75" s="103"/>
      <c r="B75" s="100"/>
      <c r="C75" s="72"/>
      <c r="D75" s="27">
        <v>811</v>
      </c>
      <c r="E75" s="29">
        <f>F75+G75+H75</f>
        <v>287769.07821000001</v>
      </c>
      <c r="F75" s="15">
        <f>F89+F126</f>
        <v>98266.346210000003</v>
      </c>
      <c r="G75" s="15">
        <f t="shared" ref="G75:H75" si="35">G89+G126</f>
        <v>106814.288</v>
      </c>
      <c r="H75" s="16">
        <f t="shared" si="35"/>
        <v>82688.444000000003</v>
      </c>
    </row>
    <row r="76" spans="1:10" s="3" customFormat="1" x14ac:dyDescent="0.2">
      <c r="A76" s="103"/>
      <c r="B76" s="100"/>
      <c r="C76" s="72"/>
      <c r="D76" s="27">
        <v>815</v>
      </c>
      <c r="E76" s="29">
        <f>F76+G76+H76</f>
        <v>4723.9602699999996</v>
      </c>
      <c r="F76" s="15">
        <f>F100+F127</f>
        <v>4723.9602699999996</v>
      </c>
      <c r="G76" s="15">
        <f t="shared" ref="G76:H76" si="36">G100+G127</f>
        <v>0</v>
      </c>
      <c r="H76" s="16">
        <f t="shared" si="36"/>
        <v>0</v>
      </c>
    </row>
    <row r="77" spans="1:10" s="3" customFormat="1" x14ac:dyDescent="0.2">
      <c r="A77" s="103"/>
      <c r="B77" s="100"/>
      <c r="C77" s="87"/>
      <c r="D77" s="27">
        <v>819</v>
      </c>
      <c r="E77" s="15">
        <f>F77+G77+H77</f>
        <v>7700</v>
      </c>
      <c r="F77" s="15">
        <v>7700</v>
      </c>
      <c r="G77" s="9"/>
      <c r="H77" s="10"/>
    </row>
    <row r="78" spans="1:10" s="3" customFormat="1" x14ac:dyDescent="0.2">
      <c r="A78" s="103"/>
      <c r="B78" s="100"/>
      <c r="C78" s="72"/>
      <c r="D78" s="27">
        <v>820</v>
      </c>
      <c r="E78" s="29">
        <f>F78+G78+H78</f>
        <v>315516.19034000003</v>
      </c>
      <c r="F78" s="15">
        <f>F90+F101+F117+F128</f>
        <v>202318</v>
      </c>
      <c r="G78" s="16">
        <f t="shared" ref="G78:H78" si="37">G90+G101+G117+G128</f>
        <v>55612.586080000001</v>
      </c>
      <c r="H78" s="16">
        <f t="shared" si="37"/>
        <v>57585.60426</v>
      </c>
    </row>
    <row r="79" spans="1:10" s="3" customFormat="1" x14ac:dyDescent="0.2">
      <c r="A79" s="103"/>
      <c r="B79" s="100"/>
      <c r="C79" s="72"/>
      <c r="D79" s="27">
        <v>837</v>
      </c>
      <c r="E79" s="29">
        <f>F79+G79+H79</f>
        <v>3000</v>
      </c>
      <c r="F79" s="15">
        <f>F109</f>
        <v>1000</v>
      </c>
      <c r="G79" s="15">
        <f t="shared" ref="G79:H79" si="38">G109</f>
        <v>1000</v>
      </c>
      <c r="H79" s="16">
        <f t="shared" si="38"/>
        <v>1000</v>
      </c>
    </row>
    <row r="80" spans="1:10" s="3" customFormat="1" x14ac:dyDescent="0.2">
      <c r="A80" s="103"/>
      <c r="B80" s="100"/>
      <c r="C80" s="72"/>
      <c r="D80" s="22">
        <v>838</v>
      </c>
      <c r="E80" s="29">
        <f t="shared" ref="E80:E81" si="39">F80+G80+H80</f>
        <v>2200</v>
      </c>
      <c r="F80" s="15">
        <f>F110</f>
        <v>2200</v>
      </c>
      <c r="G80" s="15">
        <f t="shared" ref="G80:H80" si="40">G110</f>
        <v>0</v>
      </c>
      <c r="H80" s="16">
        <f t="shared" si="40"/>
        <v>0</v>
      </c>
    </row>
    <row r="81" spans="1:8" s="3" customFormat="1" x14ac:dyDescent="0.2">
      <c r="A81" s="103"/>
      <c r="B81" s="100"/>
      <c r="C81" s="72"/>
      <c r="D81" s="22">
        <v>843</v>
      </c>
      <c r="E81" s="29">
        <f t="shared" si="39"/>
        <v>8500</v>
      </c>
      <c r="F81" s="15">
        <f>F129</f>
        <v>8500</v>
      </c>
      <c r="G81" s="15">
        <f t="shared" ref="G81:H81" si="41">G129</f>
        <v>0</v>
      </c>
      <c r="H81" s="16">
        <f t="shared" si="41"/>
        <v>0</v>
      </c>
    </row>
    <row r="82" spans="1:8" s="3" customFormat="1" x14ac:dyDescent="0.2">
      <c r="A82" s="103"/>
      <c r="B82" s="100"/>
      <c r="C82" s="72" t="s">
        <v>3</v>
      </c>
      <c r="D82" s="22"/>
      <c r="E82" s="15"/>
      <c r="F82" s="15"/>
      <c r="G82" s="15"/>
      <c r="H82" s="16"/>
    </row>
    <row r="83" spans="1:8" s="3" customFormat="1" x14ac:dyDescent="0.2">
      <c r="A83" s="103"/>
      <c r="B83" s="100"/>
      <c r="C83" s="72" t="s">
        <v>2</v>
      </c>
      <c r="D83" s="22"/>
      <c r="E83" s="15"/>
      <c r="F83" s="15"/>
      <c r="G83" s="15"/>
      <c r="H83" s="16"/>
    </row>
    <row r="84" spans="1:8" s="3" customFormat="1" x14ac:dyDescent="0.2">
      <c r="A84" s="103"/>
      <c r="B84" s="100"/>
      <c r="C84" s="72" t="s">
        <v>1</v>
      </c>
      <c r="D84" s="22"/>
      <c r="E84" s="15"/>
      <c r="F84" s="15"/>
      <c r="G84" s="15"/>
      <c r="H84" s="16"/>
    </row>
    <row r="85" spans="1:8" s="3" customFormat="1" ht="50.25" customHeight="1" x14ac:dyDescent="0.2">
      <c r="A85" s="104"/>
      <c r="B85" s="101"/>
      <c r="C85" s="73" t="s">
        <v>18</v>
      </c>
      <c r="D85" s="23"/>
      <c r="E85" s="17"/>
      <c r="F85" s="17"/>
      <c r="G85" s="17"/>
      <c r="H85" s="18"/>
    </row>
    <row r="86" spans="1:8" s="4" customFormat="1" x14ac:dyDescent="0.2">
      <c r="A86" s="90" t="s">
        <v>14</v>
      </c>
      <c r="B86" s="93" t="s">
        <v>67</v>
      </c>
      <c r="C86" s="55" t="s">
        <v>6</v>
      </c>
      <c r="D86" s="24"/>
      <c r="E86" s="7">
        <f>E88</f>
        <v>232901.49179999999</v>
      </c>
      <c r="F86" s="7">
        <f>F88</f>
        <v>168074</v>
      </c>
      <c r="G86" s="7">
        <f>G88</f>
        <v>31399.78081</v>
      </c>
      <c r="H86" s="8">
        <f>H88</f>
        <v>33427.71099</v>
      </c>
    </row>
    <row r="87" spans="1:8" s="4" customFormat="1" x14ac:dyDescent="0.2">
      <c r="A87" s="91"/>
      <c r="B87" s="94"/>
      <c r="C87" s="33" t="s">
        <v>5</v>
      </c>
      <c r="D87" s="25"/>
      <c r="E87" s="9"/>
      <c r="F87" s="9"/>
      <c r="G87" s="9"/>
      <c r="H87" s="10"/>
    </row>
    <row r="88" spans="1:8" s="4" customFormat="1" x14ac:dyDescent="0.2">
      <c r="A88" s="91"/>
      <c r="B88" s="94"/>
      <c r="C88" s="33" t="s">
        <v>4</v>
      </c>
      <c r="D88" s="25"/>
      <c r="E88" s="9">
        <f>E89+E90</f>
        <v>232901.49179999999</v>
      </c>
      <c r="F88" s="9">
        <f>F89+F90</f>
        <v>168074</v>
      </c>
      <c r="G88" s="9">
        <f>G89+G90</f>
        <v>31399.78081</v>
      </c>
      <c r="H88" s="10">
        <f>H89+H90</f>
        <v>33427.71099</v>
      </c>
    </row>
    <row r="89" spans="1:8" s="4" customFormat="1" x14ac:dyDescent="0.2">
      <c r="A89" s="91"/>
      <c r="B89" s="94"/>
      <c r="C89" s="33"/>
      <c r="D89" s="25">
        <v>811</v>
      </c>
      <c r="E89" s="9">
        <f>F89+G89+H89</f>
        <v>4405.5120000000006</v>
      </c>
      <c r="F89" s="9">
        <v>1605</v>
      </c>
      <c r="G89" s="9">
        <v>1372.8</v>
      </c>
      <c r="H89" s="10">
        <v>1427.712</v>
      </c>
    </row>
    <row r="90" spans="1:8" s="4" customFormat="1" x14ac:dyDescent="0.2">
      <c r="A90" s="91"/>
      <c r="B90" s="94"/>
      <c r="C90" s="33"/>
      <c r="D90" s="25">
        <v>820</v>
      </c>
      <c r="E90" s="9">
        <f>F90+G90+H90</f>
        <v>228495.9798</v>
      </c>
      <c r="F90" s="9">
        <v>166469</v>
      </c>
      <c r="G90" s="9">
        <v>30026.980810000001</v>
      </c>
      <c r="H90" s="10">
        <v>31999.99899</v>
      </c>
    </row>
    <row r="91" spans="1:8" s="4" customFormat="1" x14ac:dyDescent="0.2">
      <c r="A91" s="91"/>
      <c r="B91" s="94"/>
      <c r="C91" s="33" t="s">
        <v>3</v>
      </c>
      <c r="D91" s="25"/>
      <c r="E91" s="9"/>
      <c r="F91" s="9"/>
      <c r="G91" s="9"/>
      <c r="H91" s="10"/>
    </row>
    <row r="92" spans="1:8" s="4" customFormat="1" x14ac:dyDescent="0.2">
      <c r="A92" s="91"/>
      <c r="B92" s="94"/>
      <c r="C92" s="33" t="s">
        <v>2</v>
      </c>
      <c r="D92" s="25"/>
      <c r="E92" s="9"/>
      <c r="F92" s="9"/>
      <c r="G92" s="9"/>
      <c r="H92" s="10"/>
    </row>
    <row r="93" spans="1:8" s="4" customFormat="1" x14ac:dyDescent="0.2">
      <c r="A93" s="91"/>
      <c r="B93" s="94"/>
      <c r="C93" s="33" t="s">
        <v>1</v>
      </c>
      <c r="D93" s="25"/>
      <c r="E93" s="9"/>
      <c r="F93" s="9"/>
      <c r="G93" s="9"/>
      <c r="H93" s="10"/>
    </row>
    <row r="94" spans="1:8" s="4" customFormat="1" ht="31.5" x14ac:dyDescent="0.2">
      <c r="A94" s="92"/>
      <c r="B94" s="95"/>
      <c r="C94" s="57" t="s">
        <v>18</v>
      </c>
      <c r="D94" s="26"/>
      <c r="E94" s="11"/>
      <c r="F94" s="11"/>
      <c r="G94" s="11"/>
      <c r="H94" s="12"/>
    </row>
    <row r="95" spans="1:8" s="4" customFormat="1" x14ac:dyDescent="0.2">
      <c r="A95" s="90" t="s">
        <v>15</v>
      </c>
      <c r="B95" s="93" t="s">
        <v>23</v>
      </c>
      <c r="C95" s="55" t="s">
        <v>6</v>
      </c>
      <c r="D95" s="24"/>
      <c r="E95" s="7">
        <f>F95+G95+H95</f>
        <v>44136.31581</v>
      </c>
      <c r="F95" s="7">
        <f>F97+F98+F100+F101</f>
        <v>14712.10527</v>
      </c>
      <c r="G95" s="7">
        <f t="shared" ref="G95:H95" si="42">G97+G98+G100+G101</f>
        <v>14712.10527</v>
      </c>
      <c r="H95" s="8">
        <f t="shared" si="42"/>
        <v>14712.10527</v>
      </c>
    </row>
    <row r="96" spans="1:8" s="4" customFormat="1" x14ac:dyDescent="0.2">
      <c r="A96" s="91"/>
      <c r="B96" s="94"/>
      <c r="C96" s="33" t="s">
        <v>5</v>
      </c>
      <c r="D96" s="25"/>
      <c r="E96" s="9">
        <f>E97++E98</f>
        <v>13429.5</v>
      </c>
      <c r="F96" s="9">
        <f t="shared" ref="F96:H96" si="43">F97++F98</f>
        <v>4476.5</v>
      </c>
      <c r="G96" s="9">
        <f t="shared" si="43"/>
        <v>4476.5</v>
      </c>
      <c r="H96" s="9">
        <f t="shared" si="43"/>
        <v>4476.5</v>
      </c>
    </row>
    <row r="97" spans="1:8" s="4" customFormat="1" x14ac:dyDescent="0.2">
      <c r="A97" s="91"/>
      <c r="B97" s="94"/>
      <c r="C97" s="33"/>
      <c r="D97" s="25">
        <v>815</v>
      </c>
      <c r="E97" s="9">
        <f t="shared" ref="E97" si="44">F97+G97+H97</f>
        <v>4476.5</v>
      </c>
      <c r="F97" s="9">
        <v>4476.5</v>
      </c>
      <c r="G97" s="9"/>
      <c r="H97" s="9"/>
    </row>
    <row r="98" spans="1:8" s="4" customFormat="1" x14ac:dyDescent="0.2">
      <c r="A98" s="91"/>
      <c r="B98" s="94"/>
      <c r="C98" s="33"/>
      <c r="D98" s="25">
        <v>820</v>
      </c>
      <c r="E98" s="9">
        <f t="shared" ref="E98" si="45">F98+G98+H98</f>
        <v>8953</v>
      </c>
      <c r="F98" s="9">
        <v>0</v>
      </c>
      <c r="G98" s="9">
        <v>4476.5</v>
      </c>
      <c r="H98" s="10">
        <v>4476.5</v>
      </c>
    </row>
    <row r="99" spans="1:8" s="4" customFormat="1" x14ac:dyDescent="0.2">
      <c r="A99" s="91"/>
      <c r="B99" s="94"/>
      <c r="C99" s="33" t="s">
        <v>4</v>
      </c>
      <c r="D99" s="25"/>
      <c r="E99" s="9">
        <f>E100+E101</f>
        <v>30706.81581</v>
      </c>
      <c r="F99" s="9">
        <f t="shared" ref="F99:H99" si="46">F100+F101</f>
        <v>10235.60527</v>
      </c>
      <c r="G99" s="9">
        <f t="shared" si="46"/>
        <v>10235.60527</v>
      </c>
      <c r="H99" s="9">
        <f t="shared" si="46"/>
        <v>10235.60527</v>
      </c>
    </row>
    <row r="100" spans="1:8" s="4" customFormat="1" x14ac:dyDescent="0.2">
      <c r="A100" s="91"/>
      <c r="B100" s="94"/>
      <c r="C100" s="33"/>
      <c r="D100" s="25">
        <v>815</v>
      </c>
      <c r="E100" s="9">
        <f t="shared" ref="E100" si="47">F100+G100+H100</f>
        <v>235.60526999999999</v>
      </c>
      <c r="F100" s="9">
        <v>235.60526999999999</v>
      </c>
      <c r="G100" s="9">
        <v>0</v>
      </c>
      <c r="H100" s="10">
        <v>0</v>
      </c>
    </row>
    <row r="101" spans="1:8" s="4" customFormat="1" x14ac:dyDescent="0.2">
      <c r="A101" s="91"/>
      <c r="B101" s="94"/>
      <c r="C101" s="33"/>
      <c r="D101" s="25">
        <v>820</v>
      </c>
      <c r="E101" s="9">
        <f>F101+G101+H101</f>
        <v>30471.21054</v>
      </c>
      <c r="F101" s="9">
        <v>10000</v>
      </c>
      <c r="G101" s="9">
        <f>10000+235.60527</f>
        <v>10235.60527</v>
      </c>
      <c r="H101" s="9">
        <f>10000+235.60527</f>
        <v>10235.60527</v>
      </c>
    </row>
    <row r="102" spans="1:8" s="4" customFormat="1" x14ac:dyDescent="0.2">
      <c r="A102" s="91"/>
      <c r="B102" s="94"/>
      <c r="C102" s="33" t="s">
        <v>3</v>
      </c>
      <c r="D102" s="25"/>
      <c r="E102" s="9"/>
      <c r="F102" s="9"/>
      <c r="G102" s="9"/>
      <c r="H102" s="10"/>
    </row>
    <row r="103" spans="1:8" s="4" customFormat="1" x14ac:dyDescent="0.2">
      <c r="A103" s="91"/>
      <c r="B103" s="94"/>
      <c r="C103" s="33" t="s">
        <v>2</v>
      </c>
      <c r="D103" s="25"/>
      <c r="E103" s="9"/>
      <c r="F103" s="9"/>
      <c r="G103" s="9"/>
      <c r="H103" s="10"/>
    </row>
    <row r="104" spans="1:8" s="4" customFormat="1" x14ac:dyDescent="0.2">
      <c r="A104" s="91"/>
      <c r="B104" s="94"/>
      <c r="C104" s="33" t="s">
        <v>1</v>
      </c>
      <c r="D104" s="25"/>
      <c r="E104" s="9"/>
      <c r="F104" s="9"/>
      <c r="G104" s="9"/>
      <c r="H104" s="10"/>
    </row>
    <row r="105" spans="1:8" s="4" customFormat="1" ht="31.5" x14ac:dyDescent="0.2">
      <c r="A105" s="92"/>
      <c r="B105" s="95"/>
      <c r="C105" s="57" t="s">
        <v>18</v>
      </c>
      <c r="D105" s="26"/>
      <c r="E105" s="11"/>
      <c r="F105" s="11"/>
      <c r="G105" s="11"/>
      <c r="H105" s="12"/>
    </row>
    <row r="106" spans="1:8" s="4" customFormat="1" x14ac:dyDescent="0.2">
      <c r="A106" s="90" t="s">
        <v>24</v>
      </c>
      <c r="B106" s="93" t="s">
        <v>26</v>
      </c>
      <c r="C106" s="55" t="s">
        <v>6</v>
      </c>
      <c r="D106" s="24"/>
      <c r="E106" s="7">
        <f>F106+G106+H106</f>
        <v>5200</v>
      </c>
      <c r="F106" s="7">
        <f>F109+F110</f>
        <v>3200</v>
      </c>
      <c r="G106" s="7">
        <f t="shared" ref="G106:H106" si="48">G109+G110</f>
        <v>1000</v>
      </c>
      <c r="H106" s="8">
        <f t="shared" si="48"/>
        <v>1000</v>
      </c>
    </row>
    <row r="107" spans="1:8" s="4" customFormat="1" x14ac:dyDescent="0.2">
      <c r="A107" s="91"/>
      <c r="B107" s="94"/>
      <c r="C107" s="33" t="s">
        <v>5</v>
      </c>
      <c r="D107" s="25"/>
      <c r="E107" s="9"/>
      <c r="F107" s="9"/>
      <c r="G107" s="9"/>
      <c r="H107" s="10"/>
    </row>
    <row r="108" spans="1:8" s="4" customFormat="1" x14ac:dyDescent="0.2">
      <c r="A108" s="91"/>
      <c r="B108" s="94"/>
      <c r="C108" s="33" t="s">
        <v>4</v>
      </c>
      <c r="D108" s="25"/>
      <c r="E108" s="9">
        <f>E109+E110</f>
        <v>5200</v>
      </c>
      <c r="F108" s="9">
        <f t="shared" ref="F108:H108" si="49">F109+F110</f>
        <v>3200</v>
      </c>
      <c r="G108" s="9">
        <f t="shared" si="49"/>
        <v>1000</v>
      </c>
      <c r="H108" s="9">
        <f t="shared" si="49"/>
        <v>1000</v>
      </c>
    </row>
    <row r="109" spans="1:8" s="4" customFormat="1" x14ac:dyDescent="0.2">
      <c r="A109" s="91"/>
      <c r="B109" s="94"/>
      <c r="C109" s="33"/>
      <c r="D109" s="25">
        <v>837</v>
      </c>
      <c r="E109" s="9">
        <f>F109+G109+H109</f>
        <v>3000</v>
      </c>
      <c r="F109" s="9">
        <v>1000</v>
      </c>
      <c r="G109" s="9">
        <v>1000</v>
      </c>
      <c r="H109" s="10">
        <v>1000</v>
      </c>
    </row>
    <row r="110" spans="1:8" s="4" customFormat="1" x14ac:dyDescent="0.2">
      <c r="A110" s="91"/>
      <c r="B110" s="94"/>
      <c r="C110" s="33"/>
      <c r="D110" s="25">
        <v>838</v>
      </c>
      <c r="E110" s="9">
        <f>F110+G110+H110</f>
        <v>2200</v>
      </c>
      <c r="F110" s="9">
        <f>820+1380</f>
        <v>2200</v>
      </c>
      <c r="G110" s="9">
        <v>0</v>
      </c>
      <c r="H110" s="10">
        <v>0</v>
      </c>
    </row>
    <row r="111" spans="1:8" s="4" customFormat="1" x14ac:dyDescent="0.2">
      <c r="A111" s="91"/>
      <c r="B111" s="94"/>
      <c r="C111" s="33" t="s">
        <v>3</v>
      </c>
      <c r="D111" s="25"/>
      <c r="E111" s="9"/>
      <c r="F111" s="9"/>
      <c r="G111" s="9"/>
      <c r="H111" s="10">
        <v>0</v>
      </c>
    </row>
    <row r="112" spans="1:8" s="4" customFormat="1" x14ac:dyDescent="0.2">
      <c r="A112" s="91"/>
      <c r="B112" s="94"/>
      <c r="C112" s="33" t="s">
        <v>2</v>
      </c>
      <c r="D112" s="25"/>
      <c r="E112" s="9"/>
      <c r="F112" s="9"/>
      <c r="G112" s="9"/>
      <c r="H112" s="10"/>
    </row>
    <row r="113" spans="1:8" s="4" customFormat="1" x14ac:dyDescent="0.2">
      <c r="A113" s="91"/>
      <c r="B113" s="94"/>
      <c r="C113" s="33" t="s">
        <v>1</v>
      </c>
      <c r="D113" s="25"/>
      <c r="E113" s="9"/>
      <c r="F113" s="9"/>
      <c r="G113" s="9"/>
      <c r="H113" s="10"/>
    </row>
    <row r="114" spans="1:8" s="4" customFormat="1" ht="31.5" x14ac:dyDescent="0.2">
      <c r="A114" s="92"/>
      <c r="B114" s="95"/>
      <c r="C114" s="57" t="s">
        <v>18</v>
      </c>
      <c r="D114" s="26"/>
      <c r="E114" s="11"/>
      <c r="F114" s="11"/>
      <c r="G114" s="11"/>
      <c r="H114" s="12"/>
    </row>
    <row r="115" spans="1:8" s="4" customFormat="1" x14ac:dyDescent="0.2">
      <c r="A115" s="90" t="s">
        <v>25</v>
      </c>
      <c r="B115" s="93" t="s">
        <v>34</v>
      </c>
      <c r="C115" s="55" t="s">
        <v>6</v>
      </c>
      <c r="D115" s="24"/>
      <c r="E115" s="7">
        <f>E117</f>
        <v>16479</v>
      </c>
      <c r="F115" s="7">
        <f>F117</f>
        <v>16479</v>
      </c>
      <c r="G115" s="7">
        <f t="shared" ref="G115:H115" si="50">G117</f>
        <v>0</v>
      </c>
      <c r="H115" s="8">
        <f t="shared" si="50"/>
        <v>0</v>
      </c>
    </row>
    <row r="116" spans="1:8" s="4" customFormat="1" x14ac:dyDescent="0.2">
      <c r="A116" s="91"/>
      <c r="B116" s="94"/>
      <c r="C116" s="33" t="s">
        <v>5</v>
      </c>
      <c r="D116" s="25"/>
      <c r="E116" s="9"/>
      <c r="F116" s="9"/>
      <c r="G116" s="9"/>
      <c r="H116" s="10"/>
    </row>
    <row r="117" spans="1:8" s="4" customFormat="1" x14ac:dyDescent="0.2">
      <c r="A117" s="91"/>
      <c r="B117" s="94"/>
      <c r="C117" s="33" t="s">
        <v>4</v>
      </c>
      <c r="D117" s="25">
        <v>820</v>
      </c>
      <c r="E117" s="9">
        <f>F117+G117+H117</f>
        <v>16479</v>
      </c>
      <c r="F117" s="9">
        <v>16479</v>
      </c>
      <c r="G117" s="9">
        <v>0</v>
      </c>
      <c r="H117" s="10">
        <v>0</v>
      </c>
    </row>
    <row r="118" spans="1:8" s="4" customFormat="1" x14ac:dyDescent="0.2">
      <c r="A118" s="91"/>
      <c r="B118" s="94"/>
      <c r="C118" s="33" t="s">
        <v>3</v>
      </c>
      <c r="D118" s="25"/>
      <c r="E118" s="9"/>
      <c r="F118" s="9"/>
      <c r="G118" s="9"/>
      <c r="H118" s="10"/>
    </row>
    <row r="119" spans="1:8" s="4" customFormat="1" x14ac:dyDescent="0.2">
      <c r="A119" s="91"/>
      <c r="B119" s="94"/>
      <c r="C119" s="33" t="s">
        <v>2</v>
      </c>
      <c r="D119" s="25"/>
      <c r="E119" s="9"/>
      <c r="F119" s="9"/>
      <c r="G119" s="9"/>
      <c r="H119" s="10"/>
    </row>
    <row r="120" spans="1:8" s="4" customFormat="1" x14ac:dyDescent="0.2">
      <c r="A120" s="91"/>
      <c r="B120" s="94"/>
      <c r="C120" s="33" t="s">
        <v>1</v>
      </c>
      <c r="D120" s="25"/>
      <c r="E120" s="9"/>
      <c r="F120" s="9"/>
      <c r="G120" s="9"/>
      <c r="H120" s="10"/>
    </row>
    <row r="121" spans="1:8" s="4" customFormat="1" ht="31.5" x14ac:dyDescent="0.2">
      <c r="A121" s="92"/>
      <c r="B121" s="95"/>
      <c r="C121" s="57" t="s">
        <v>18</v>
      </c>
      <c r="D121" s="26"/>
      <c r="E121" s="11"/>
      <c r="F121" s="11"/>
      <c r="G121" s="11"/>
      <c r="H121" s="12"/>
    </row>
    <row r="122" spans="1:8" s="4" customFormat="1" x14ac:dyDescent="0.2">
      <c r="A122" s="90" t="s">
        <v>27</v>
      </c>
      <c r="B122" s="93" t="s">
        <v>68</v>
      </c>
      <c r="C122" s="55" t="s">
        <v>6</v>
      </c>
      <c r="D122" s="24"/>
      <c r="E122" s="7">
        <f>E124</f>
        <v>340921.92121</v>
      </c>
      <c r="F122" s="7">
        <f t="shared" ref="F122:H122" si="51">F124</f>
        <v>120519.70121</v>
      </c>
      <c r="G122" s="7">
        <f>G124</f>
        <v>122291.488</v>
      </c>
      <c r="H122" s="8">
        <f t="shared" si="51"/>
        <v>98110.732000000004</v>
      </c>
    </row>
    <row r="123" spans="1:8" s="4" customFormat="1" x14ac:dyDescent="0.2">
      <c r="A123" s="91"/>
      <c r="B123" s="94"/>
      <c r="C123" s="33" t="s">
        <v>5</v>
      </c>
      <c r="D123" s="25"/>
      <c r="E123" s="9"/>
      <c r="F123" s="9"/>
      <c r="G123" s="9"/>
      <c r="H123" s="10"/>
    </row>
    <row r="124" spans="1:8" s="4" customFormat="1" x14ac:dyDescent="0.2">
      <c r="A124" s="91"/>
      <c r="B124" s="94"/>
      <c r="C124" s="33" t="s">
        <v>4</v>
      </c>
      <c r="D124" s="25"/>
      <c r="E124" s="9">
        <f>F124+G124+H124</f>
        <v>340921.92121</v>
      </c>
      <c r="F124" s="9">
        <f>SUM(F125:F129)</f>
        <v>120519.70121</v>
      </c>
      <c r="G124" s="9">
        <f>SUM(G125:G129)</f>
        <v>122291.488</v>
      </c>
      <c r="H124" s="10">
        <f t="shared" ref="H124" si="52">SUM(H125:H129)</f>
        <v>98110.732000000004</v>
      </c>
    </row>
    <row r="125" spans="1:8" s="4" customFormat="1" x14ac:dyDescent="0.2">
      <c r="A125" s="91"/>
      <c r="B125" s="94"/>
      <c r="C125" s="33"/>
      <c r="D125" s="25">
        <v>804</v>
      </c>
      <c r="E125" s="9">
        <f>SUM(F125:H125)</f>
        <v>4500</v>
      </c>
      <c r="F125" s="9">
        <v>1500</v>
      </c>
      <c r="G125" s="9">
        <v>1500</v>
      </c>
      <c r="H125" s="10">
        <v>1500</v>
      </c>
    </row>
    <row r="126" spans="1:8" s="4" customFormat="1" x14ac:dyDescent="0.2">
      <c r="A126" s="91"/>
      <c r="B126" s="94"/>
      <c r="C126" s="33"/>
      <c r="D126" s="25">
        <v>811</v>
      </c>
      <c r="E126" s="9">
        <f>F126+G126+H126</f>
        <v>283363.56621000002</v>
      </c>
      <c r="F126" s="9">
        <v>96661.346210000003</v>
      </c>
      <c r="G126" s="9">
        <v>105441.488</v>
      </c>
      <c r="H126" s="10">
        <v>81260.732000000004</v>
      </c>
    </row>
    <row r="127" spans="1:8" s="4" customFormat="1" x14ac:dyDescent="0.2">
      <c r="A127" s="91"/>
      <c r="B127" s="94"/>
      <c r="C127" s="33"/>
      <c r="D127" s="25">
        <v>815</v>
      </c>
      <c r="E127" s="9">
        <f>F127+G127+H127</f>
        <v>4488.3549999999996</v>
      </c>
      <c r="F127" s="9">
        <v>4488.3549999999996</v>
      </c>
      <c r="G127" s="9">
        <v>0</v>
      </c>
      <c r="H127" s="10">
        <v>0</v>
      </c>
    </row>
    <row r="128" spans="1:8" s="4" customFormat="1" x14ac:dyDescent="0.2">
      <c r="A128" s="91"/>
      <c r="B128" s="94"/>
      <c r="C128" s="33"/>
      <c r="D128" s="25">
        <v>820</v>
      </c>
      <c r="E128" s="9">
        <f>F128+G128+H128</f>
        <v>40070</v>
      </c>
      <c r="F128" s="9">
        <f>7420+1950</f>
        <v>9370</v>
      </c>
      <c r="G128" s="9">
        <f>2500+12850</f>
        <v>15350</v>
      </c>
      <c r="H128" s="9">
        <f>2500+12850</f>
        <v>15350</v>
      </c>
    </row>
    <row r="129" spans="1:8" s="4" customFormat="1" x14ac:dyDescent="0.2">
      <c r="A129" s="91"/>
      <c r="B129" s="94"/>
      <c r="C129" s="33"/>
      <c r="D129" s="25">
        <v>843</v>
      </c>
      <c r="E129" s="9">
        <f>F129+G129+H129</f>
        <v>8500</v>
      </c>
      <c r="F129" s="9">
        <v>8500</v>
      </c>
      <c r="G129" s="9">
        <v>0</v>
      </c>
      <c r="H129" s="10">
        <v>0</v>
      </c>
    </row>
    <row r="130" spans="1:8" s="4" customFormat="1" x14ac:dyDescent="0.2">
      <c r="A130" s="91"/>
      <c r="B130" s="94"/>
      <c r="C130" s="33" t="s">
        <v>3</v>
      </c>
      <c r="D130" s="25"/>
      <c r="E130" s="9"/>
      <c r="F130" s="9"/>
      <c r="G130" s="9"/>
      <c r="H130" s="10"/>
    </row>
    <row r="131" spans="1:8" s="4" customFormat="1" x14ac:dyDescent="0.2">
      <c r="A131" s="91"/>
      <c r="B131" s="94"/>
      <c r="C131" s="33" t="s">
        <v>2</v>
      </c>
      <c r="D131" s="25"/>
      <c r="E131" s="9"/>
      <c r="F131" s="9"/>
      <c r="G131" s="9"/>
      <c r="H131" s="10"/>
    </row>
    <row r="132" spans="1:8" s="4" customFormat="1" x14ac:dyDescent="0.2">
      <c r="A132" s="91"/>
      <c r="B132" s="94"/>
      <c r="C132" s="33" t="s">
        <v>1</v>
      </c>
      <c r="D132" s="25"/>
      <c r="E132" s="9"/>
      <c r="F132" s="9"/>
      <c r="G132" s="9"/>
      <c r="H132" s="10"/>
    </row>
    <row r="133" spans="1:8" s="4" customFormat="1" ht="31.5" x14ac:dyDescent="0.2">
      <c r="A133" s="92"/>
      <c r="B133" s="95"/>
      <c r="C133" s="57" t="s">
        <v>18</v>
      </c>
      <c r="D133" s="26"/>
      <c r="E133" s="11"/>
      <c r="F133" s="11"/>
      <c r="G133" s="11"/>
      <c r="H133" s="12"/>
    </row>
    <row r="134" spans="1:8" s="4" customFormat="1" x14ac:dyDescent="0.2">
      <c r="A134" s="90" t="s">
        <v>28</v>
      </c>
      <c r="B134" s="93" t="s">
        <v>35</v>
      </c>
      <c r="C134" s="55" t="s">
        <v>6</v>
      </c>
      <c r="D134" s="24"/>
      <c r="E134" s="7"/>
      <c r="F134" s="7"/>
      <c r="G134" s="7"/>
      <c r="H134" s="8"/>
    </row>
    <row r="135" spans="1:8" s="4" customFormat="1" x14ac:dyDescent="0.2">
      <c r="A135" s="91"/>
      <c r="B135" s="94"/>
      <c r="C135" s="33" t="s">
        <v>5</v>
      </c>
      <c r="D135" s="25"/>
      <c r="E135" s="9"/>
      <c r="F135" s="9"/>
      <c r="G135" s="9"/>
      <c r="H135" s="10"/>
    </row>
    <row r="136" spans="1:8" s="4" customFormat="1" x14ac:dyDescent="0.2">
      <c r="A136" s="91"/>
      <c r="B136" s="94"/>
      <c r="C136" s="33" t="s">
        <v>4</v>
      </c>
      <c r="D136" s="25"/>
      <c r="E136" s="9"/>
      <c r="F136" s="9"/>
      <c r="G136" s="9"/>
      <c r="H136" s="10"/>
    </row>
    <row r="137" spans="1:8" s="4" customFormat="1" x14ac:dyDescent="0.2">
      <c r="A137" s="91"/>
      <c r="B137" s="94"/>
      <c r="C137" s="33" t="s">
        <v>3</v>
      </c>
      <c r="D137" s="25"/>
      <c r="E137" s="9"/>
      <c r="F137" s="9"/>
      <c r="G137" s="9"/>
      <c r="H137" s="10"/>
    </row>
    <row r="138" spans="1:8" s="4" customFormat="1" x14ac:dyDescent="0.2">
      <c r="A138" s="91"/>
      <c r="B138" s="94"/>
      <c r="C138" s="33" t="s">
        <v>2</v>
      </c>
      <c r="D138" s="25"/>
      <c r="E138" s="9"/>
      <c r="F138" s="9"/>
      <c r="G138" s="9"/>
      <c r="H138" s="10"/>
    </row>
    <row r="139" spans="1:8" s="4" customFormat="1" x14ac:dyDescent="0.2">
      <c r="A139" s="91"/>
      <c r="B139" s="94"/>
      <c r="C139" s="33" t="s">
        <v>1</v>
      </c>
      <c r="D139" s="25"/>
      <c r="E139" s="9"/>
      <c r="F139" s="9"/>
      <c r="G139" s="9"/>
      <c r="H139" s="10"/>
    </row>
    <row r="140" spans="1:8" s="4" customFormat="1" ht="31.5" x14ac:dyDescent="0.2">
      <c r="A140" s="92"/>
      <c r="B140" s="95"/>
      <c r="C140" s="57" t="s">
        <v>18</v>
      </c>
      <c r="D140" s="26"/>
      <c r="E140" s="11"/>
      <c r="F140" s="11"/>
      <c r="G140" s="11"/>
      <c r="H140" s="12"/>
    </row>
    <row r="141" spans="1:8" s="4" customFormat="1" x14ac:dyDescent="0.2">
      <c r="A141" s="90" t="s">
        <v>29</v>
      </c>
      <c r="B141" s="93" t="s">
        <v>36</v>
      </c>
      <c r="C141" s="55" t="s">
        <v>6</v>
      </c>
      <c r="D141" s="24"/>
      <c r="E141" s="7">
        <f>F141+G141+H141</f>
        <v>7700</v>
      </c>
      <c r="F141" s="7">
        <f>F143</f>
        <v>7700</v>
      </c>
      <c r="G141" s="7">
        <f t="shared" ref="G141:H141" si="53">G143</f>
        <v>0</v>
      </c>
      <c r="H141" s="7">
        <f t="shared" si="53"/>
        <v>0</v>
      </c>
    </row>
    <row r="142" spans="1:8" s="4" customFormat="1" x14ac:dyDescent="0.2">
      <c r="A142" s="91"/>
      <c r="B142" s="94"/>
      <c r="C142" s="33" t="s">
        <v>5</v>
      </c>
      <c r="D142" s="25"/>
      <c r="E142" s="9"/>
      <c r="F142" s="9"/>
      <c r="G142" s="9"/>
      <c r="H142" s="10"/>
    </row>
    <row r="143" spans="1:8" s="4" customFormat="1" x14ac:dyDescent="0.2">
      <c r="A143" s="91"/>
      <c r="B143" s="94"/>
      <c r="C143" s="33" t="s">
        <v>4</v>
      </c>
      <c r="D143" s="25">
        <v>819</v>
      </c>
      <c r="E143" s="9">
        <f>F143+G143+H143</f>
        <v>7700</v>
      </c>
      <c r="F143" s="9">
        <v>7700</v>
      </c>
      <c r="G143" s="9"/>
      <c r="H143" s="10"/>
    </row>
    <row r="144" spans="1:8" s="4" customFormat="1" x14ac:dyDescent="0.2">
      <c r="A144" s="91"/>
      <c r="B144" s="94"/>
      <c r="C144" s="33" t="s">
        <v>3</v>
      </c>
      <c r="D144" s="25"/>
      <c r="E144" s="9"/>
      <c r="F144" s="9"/>
      <c r="G144" s="9"/>
      <c r="H144" s="10"/>
    </row>
    <row r="145" spans="1:9" s="4" customFormat="1" x14ac:dyDescent="0.2">
      <c r="A145" s="91"/>
      <c r="B145" s="94"/>
      <c r="C145" s="33" t="s">
        <v>2</v>
      </c>
      <c r="D145" s="25"/>
      <c r="E145" s="9"/>
      <c r="F145" s="9"/>
      <c r="G145" s="9"/>
      <c r="H145" s="10"/>
    </row>
    <row r="146" spans="1:9" s="4" customFormat="1" x14ac:dyDescent="0.2">
      <c r="A146" s="91"/>
      <c r="B146" s="94"/>
      <c r="C146" s="33" t="s">
        <v>1</v>
      </c>
      <c r="D146" s="25"/>
      <c r="E146" s="9"/>
      <c r="F146" s="9"/>
      <c r="G146" s="9"/>
      <c r="H146" s="10"/>
    </row>
    <row r="147" spans="1:9" s="4" customFormat="1" ht="31.5" x14ac:dyDescent="0.2">
      <c r="A147" s="92"/>
      <c r="B147" s="95"/>
      <c r="C147" s="57" t="s">
        <v>18</v>
      </c>
      <c r="D147" s="26"/>
      <c r="E147" s="11"/>
      <c r="F147" s="11"/>
      <c r="G147" s="11"/>
      <c r="H147" s="12"/>
    </row>
    <row r="148" spans="1:9" s="4" customFormat="1" x14ac:dyDescent="0.2">
      <c r="A148" s="90" t="s">
        <v>30</v>
      </c>
      <c r="B148" s="93" t="s">
        <v>73</v>
      </c>
      <c r="C148" s="55" t="s">
        <v>6</v>
      </c>
      <c r="D148" s="59"/>
      <c r="E148" s="60"/>
      <c r="F148" s="7"/>
      <c r="G148" s="7"/>
      <c r="H148" s="8"/>
      <c r="I148" s="5"/>
    </row>
    <row r="149" spans="1:9" s="4" customFormat="1" x14ac:dyDescent="0.2">
      <c r="A149" s="91"/>
      <c r="B149" s="94"/>
      <c r="C149" s="33" t="s">
        <v>5</v>
      </c>
      <c r="D149" s="61"/>
      <c r="E149" s="62"/>
      <c r="F149" s="9"/>
      <c r="G149" s="9"/>
      <c r="H149" s="10"/>
    </row>
    <row r="150" spans="1:9" s="4" customFormat="1" x14ac:dyDescent="0.2">
      <c r="A150" s="91"/>
      <c r="B150" s="94"/>
      <c r="C150" s="33" t="s">
        <v>4</v>
      </c>
      <c r="D150" s="61"/>
      <c r="E150" s="62"/>
      <c r="F150" s="9"/>
      <c r="G150" s="9"/>
      <c r="H150" s="10"/>
    </row>
    <row r="151" spans="1:9" s="4" customFormat="1" x14ac:dyDescent="0.2">
      <c r="A151" s="91"/>
      <c r="B151" s="94"/>
      <c r="C151" s="33" t="s">
        <v>3</v>
      </c>
      <c r="D151" s="61"/>
      <c r="E151" s="62"/>
      <c r="F151" s="9"/>
      <c r="G151" s="9"/>
      <c r="H151" s="10"/>
    </row>
    <row r="152" spans="1:9" s="4" customFormat="1" x14ac:dyDescent="0.2">
      <c r="A152" s="91"/>
      <c r="B152" s="94"/>
      <c r="C152" s="33" t="s">
        <v>2</v>
      </c>
      <c r="D152" s="25"/>
      <c r="E152" s="9"/>
      <c r="F152" s="9"/>
      <c r="G152" s="9"/>
      <c r="H152" s="10"/>
    </row>
    <row r="153" spans="1:9" s="4" customFormat="1" x14ac:dyDescent="0.2">
      <c r="A153" s="91"/>
      <c r="B153" s="94"/>
      <c r="C153" s="33" t="s">
        <v>1</v>
      </c>
      <c r="D153" s="25"/>
      <c r="E153" s="9"/>
      <c r="F153" s="9"/>
      <c r="G153" s="9"/>
      <c r="H153" s="10"/>
    </row>
    <row r="154" spans="1:9" s="4" customFormat="1" ht="31.5" x14ac:dyDescent="0.2">
      <c r="A154" s="92"/>
      <c r="B154" s="95"/>
      <c r="C154" s="57" t="s">
        <v>18</v>
      </c>
      <c r="D154" s="26"/>
      <c r="E154" s="11"/>
      <c r="F154" s="11"/>
      <c r="G154" s="11"/>
      <c r="H154" s="12"/>
    </row>
    <row r="155" spans="1:9" s="4" customFormat="1" x14ac:dyDescent="0.2">
      <c r="A155" s="90" t="s">
        <v>31</v>
      </c>
      <c r="B155" s="93" t="s">
        <v>74</v>
      </c>
      <c r="C155" s="55" t="s">
        <v>6</v>
      </c>
      <c r="D155" s="24"/>
      <c r="E155" s="7"/>
      <c r="F155" s="7"/>
      <c r="G155" s="7"/>
      <c r="H155" s="8"/>
    </row>
    <row r="156" spans="1:9" s="4" customFormat="1" x14ac:dyDescent="0.2">
      <c r="A156" s="91"/>
      <c r="B156" s="94"/>
      <c r="C156" s="33" t="s">
        <v>5</v>
      </c>
      <c r="D156" s="25"/>
      <c r="E156" s="9"/>
      <c r="F156" s="9"/>
      <c r="G156" s="9"/>
      <c r="H156" s="10"/>
    </row>
    <row r="157" spans="1:9" s="4" customFormat="1" x14ac:dyDescent="0.2">
      <c r="A157" s="91"/>
      <c r="B157" s="94"/>
      <c r="C157" s="33" t="s">
        <v>4</v>
      </c>
      <c r="D157" s="25"/>
      <c r="E157" s="9"/>
      <c r="F157" s="9"/>
      <c r="G157" s="9"/>
      <c r="H157" s="10"/>
    </row>
    <row r="158" spans="1:9" s="4" customFormat="1" x14ac:dyDescent="0.2">
      <c r="A158" s="91"/>
      <c r="B158" s="94"/>
      <c r="C158" s="33" t="s">
        <v>3</v>
      </c>
      <c r="D158" s="25"/>
      <c r="E158" s="9"/>
      <c r="F158" s="9"/>
      <c r="G158" s="9"/>
      <c r="H158" s="10"/>
    </row>
    <row r="159" spans="1:9" s="4" customFormat="1" x14ac:dyDescent="0.2">
      <c r="A159" s="91"/>
      <c r="B159" s="94"/>
      <c r="C159" s="33" t="s">
        <v>2</v>
      </c>
      <c r="D159" s="25"/>
      <c r="E159" s="9"/>
      <c r="F159" s="9"/>
      <c r="G159" s="9"/>
      <c r="H159" s="10"/>
    </row>
    <row r="160" spans="1:9" s="4" customFormat="1" x14ac:dyDescent="0.2">
      <c r="A160" s="91"/>
      <c r="B160" s="94"/>
      <c r="C160" s="33" t="s">
        <v>1</v>
      </c>
      <c r="D160" s="25"/>
      <c r="E160" s="9"/>
      <c r="F160" s="9"/>
      <c r="G160" s="9"/>
      <c r="H160" s="10"/>
    </row>
    <row r="161" spans="1:8" s="4" customFormat="1" ht="31.5" x14ac:dyDescent="0.2">
      <c r="A161" s="92"/>
      <c r="B161" s="95"/>
      <c r="C161" s="57" t="s">
        <v>18</v>
      </c>
      <c r="D161" s="26"/>
      <c r="E161" s="11"/>
      <c r="F161" s="11"/>
      <c r="G161" s="11"/>
      <c r="H161" s="12"/>
    </row>
    <row r="162" spans="1:8" s="4" customFormat="1" x14ac:dyDescent="0.2">
      <c r="A162" s="90" t="s">
        <v>32</v>
      </c>
      <c r="B162" s="93" t="s">
        <v>75</v>
      </c>
      <c r="C162" s="55" t="s">
        <v>6</v>
      </c>
      <c r="D162" s="24"/>
      <c r="E162" s="7"/>
      <c r="F162" s="7"/>
      <c r="G162" s="7"/>
      <c r="H162" s="8"/>
    </row>
    <row r="163" spans="1:8" s="4" customFormat="1" x14ac:dyDescent="0.2">
      <c r="A163" s="91"/>
      <c r="B163" s="94"/>
      <c r="C163" s="33" t="s">
        <v>5</v>
      </c>
      <c r="D163" s="25"/>
      <c r="E163" s="9"/>
      <c r="F163" s="9"/>
      <c r="G163" s="9"/>
      <c r="H163" s="10"/>
    </row>
    <row r="164" spans="1:8" s="4" customFormat="1" x14ac:dyDescent="0.2">
      <c r="A164" s="91"/>
      <c r="B164" s="94"/>
      <c r="C164" s="33" t="s">
        <v>4</v>
      </c>
      <c r="D164" s="25"/>
      <c r="E164" s="9"/>
      <c r="F164" s="9"/>
      <c r="G164" s="9"/>
      <c r="H164" s="10"/>
    </row>
    <row r="165" spans="1:8" s="4" customFormat="1" x14ac:dyDescent="0.2">
      <c r="A165" s="91"/>
      <c r="B165" s="94"/>
      <c r="C165" s="33" t="s">
        <v>3</v>
      </c>
      <c r="D165" s="25"/>
      <c r="E165" s="9"/>
      <c r="F165" s="9"/>
      <c r="G165" s="9"/>
      <c r="H165" s="10"/>
    </row>
    <row r="166" spans="1:8" s="4" customFormat="1" x14ac:dyDescent="0.2">
      <c r="A166" s="91"/>
      <c r="B166" s="94"/>
      <c r="C166" s="33" t="s">
        <v>2</v>
      </c>
      <c r="D166" s="25"/>
      <c r="E166" s="9"/>
      <c r="F166" s="9"/>
      <c r="G166" s="9"/>
      <c r="H166" s="10"/>
    </row>
    <row r="167" spans="1:8" s="4" customFormat="1" x14ac:dyDescent="0.2">
      <c r="A167" s="91"/>
      <c r="B167" s="94"/>
      <c r="C167" s="33" t="s">
        <v>1</v>
      </c>
      <c r="D167" s="25"/>
      <c r="E167" s="9"/>
      <c r="F167" s="9"/>
      <c r="G167" s="9"/>
      <c r="H167" s="10"/>
    </row>
    <row r="168" spans="1:8" s="4" customFormat="1" ht="31.5" x14ac:dyDescent="0.2">
      <c r="A168" s="92"/>
      <c r="B168" s="95"/>
      <c r="C168" s="57" t="s">
        <v>18</v>
      </c>
      <c r="D168" s="26"/>
      <c r="E168" s="11"/>
      <c r="F168" s="11"/>
      <c r="G168" s="11"/>
      <c r="H168" s="12"/>
    </row>
    <row r="169" spans="1:8" s="4" customFormat="1" x14ac:dyDescent="0.2">
      <c r="A169" s="90" t="s">
        <v>33</v>
      </c>
      <c r="B169" s="93" t="s">
        <v>76</v>
      </c>
      <c r="C169" s="55" t="s">
        <v>6</v>
      </c>
      <c r="D169" s="24"/>
      <c r="E169" s="7"/>
      <c r="F169" s="7"/>
      <c r="G169" s="7"/>
      <c r="H169" s="8"/>
    </row>
    <row r="170" spans="1:8" s="4" customFormat="1" x14ac:dyDescent="0.2">
      <c r="A170" s="91"/>
      <c r="B170" s="94"/>
      <c r="C170" s="33" t="s">
        <v>5</v>
      </c>
      <c r="D170" s="25"/>
      <c r="E170" s="9"/>
      <c r="F170" s="9"/>
      <c r="G170" s="9"/>
      <c r="H170" s="10"/>
    </row>
    <row r="171" spans="1:8" s="4" customFormat="1" x14ac:dyDescent="0.2">
      <c r="A171" s="91"/>
      <c r="B171" s="94"/>
      <c r="C171" s="33" t="s">
        <v>4</v>
      </c>
      <c r="D171" s="25"/>
      <c r="E171" s="9"/>
      <c r="F171" s="9"/>
      <c r="G171" s="9"/>
      <c r="H171" s="10"/>
    </row>
    <row r="172" spans="1:8" s="4" customFormat="1" x14ac:dyDescent="0.2">
      <c r="A172" s="91"/>
      <c r="B172" s="94"/>
      <c r="C172" s="33" t="s">
        <v>3</v>
      </c>
      <c r="D172" s="25"/>
      <c r="E172" s="9"/>
      <c r="F172" s="9"/>
      <c r="G172" s="9"/>
      <c r="H172" s="10"/>
    </row>
    <row r="173" spans="1:8" s="4" customFormat="1" x14ac:dyDescent="0.2">
      <c r="A173" s="91"/>
      <c r="B173" s="94"/>
      <c r="C173" s="33" t="s">
        <v>2</v>
      </c>
      <c r="D173" s="25"/>
      <c r="E173" s="9"/>
      <c r="F173" s="9"/>
      <c r="G173" s="9"/>
      <c r="H173" s="10"/>
    </row>
    <row r="174" spans="1:8" s="4" customFormat="1" x14ac:dyDescent="0.2">
      <c r="A174" s="91"/>
      <c r="B174" s="94"/>
      <c r="C174" s="33" t="s">
        <v>1</v>
      </c>
      <c r="D174" s="25"/>
      <c r="E174" s="9"/>
      <c r="F174" s="9"/>
      <c r="G174" s="9"/>
      <c r="H174" s="10"/>
    </row>
    <row r="175" spans="1:8" s="4" customFormat="1" ht="31.5" x14ac:dyDescent="0.2">
      <c r="A175" s="92"/>
      <c r="B175" s="95"/>
      <c r="C175" s="57" t="s">
        <v>18</v>
      </c>
      <c r="D175" s="26"/>
      <c r="E175" s="11"/>
      <c r="F175" s="11"/>
      <c r="G175" s="11"/>
      <c r="H175" s="12"/>
    </row>
    <row r="176" spans="1:8" s="3" customFormat="1" x14ac:dyDescent="0.2">
      <c r="A176" s="102" t="s">
        <v>20</v>
      </c>
      <c r="B176" s="99" t="s">
        <v>77</v>
      </c>
      <c r="C176" s="36" t="s">
        <v>6</v>
      </c>
      <c r="D176" s="21"/>
      <c r="E176" s="15">
        <f>SUM(F176:H176)</f>
        <v>299848.87375999999</v>
      </c>
      <c r="F176" s="13">
        <f>SUM(F177:F178)</f>
        <v>124305.05556000001</v>
      </c>
      <c r="G176" s="13">
        <f t="shared" ref="G176:H176" si="54">SUM(G177:G178)</f>
        <v>86660.949499999988</v>
      </c>
      <c r="H176" s="14">
        <f t="shared" si="54"/>
        <v>88882.868700000006</v>
      </c>
    </row>
    <row r="177" spans="1:8" s="3" customFormat="1" x14ac:dyDescent="0.2">
      <c r="A177" s="103"/>
      <c r="B177" s="100"/>
      <c r="C177" s="37" t="s">
        <v>5</v>
      </c>
      <c r="D177" s="22">
        <v>814</v>
      </c>
      <c r="E177" s="15">
        <f>SUM(F177:H177)</f>
        <v>76765.3</v>
      </c>
      <c r="F177" s="15">
        <f>F191</f>
        <v>31035.4</v>
      </c>
      <c r="G177" s="15">
        <f>G191</f>
        <v>21765.1</v>
      </c>
      <c r="H177" s="16">
        <f>H191</f>
        <v>23964.799999999999</v>
      </c>
    </row>
    <row r="178" spans="1:8" s="3" customFormat="1" x14ac:dyDescent="0.2">
      <c r="A178" s="103"/>
      <c r="B178" s="100"/>
      <c r="C178" s="37" t="s">
        <v>4</v>
      </c>
      <c r="D178" s="22">
        <v>814</v>
      </c>
      <c r="E178" s="15">
        <f>SUM(F178:H178)</f>
        <v>223083.57376</v>
      </c>
      <c r="F178" s="15">
        <f>F185+F192</f>
        <v>93269.655559999999</v>
      </c>
      <c r="G178" s="15">
        <f>G185+G192</f>
        <v>64895.849499999997</v>
      </c>
      <c r="H178" s="16">
        <f>H185+H192</f>
        <v>64918.068700000003</v>
      </c>
    </row>
    <row r="179" spans="1:8" s="3" customFormat="1" x14ac:dyDescent="0.2">
      <c r="A179" s="103"/>
      <c r="B179" s="100"/>
      <c r="C179" s="37" t="s">
        <v>3</v>
      </c>
      <c r="D179" s="22"/>
      <c r="E179" s="15"/>
      <c r="F179" s="15"/>
      <c r="G179" s="15"/>
      <c r="H179" s="16"/>
    </row>
    <row r="180" spans="1:8" s="4" customFormat="1" x14ac:dyDescent="0.2">
      <c r="A180" s="103"/>
      <c r="B180" s="100"/>
      <c r="C180" s="37" t="s">
        <v>2</v>
      </c>
      <c r="D180" s="22"/>
      <c r="E180" s="9"/>
      <c r="F180" s="15"/>
      <c r="G180" s="15"/>
      <c r="H180" s="16"/>
    </row>
    <row r="181" spans="1:8" s="4" customFormat="1" x14ac:dyDescent="0.2">
      <c r="A181" s="103"/>
      <c r="B181" s="100"/>
      <c r="C181" s="37" t="s">
        <v>1</v>
      </c>
      <c r="D181" s="22"/>
      <c r="E181" s="9"/>
      <c r="F181" s="15"/>
      <c r="G181" s="15"/>
      <c r="H181" s="16"/>
    </row>
    <row r="182" spans="1:8" s="4" customFormat="1" ht="31.5" x14ac:dyDescent="0.2">
      <c r="A182" s="104"/>
      <c r="B182" s="101"/>
      <c r="C182" s="38" t="s">
        <v>18</v>
      </c>
      <c r="D182" s="23"/>
      <c r="E182" s="11"/>
      <c r="F182" s="17"/>
      <c r="G182" s="17"/>
      <c r="H182" s="18"/>
    </row>
    <row r="183" spans="1:8" s="4" customFormat="1" x14ac:dyDescent="0.2">
      <c r="A183" s="90" t="s">
        <v>16</v>
      </c>
      <c r="B183" s="93" t="s">
        <v>37</v>
      </c>
      <c r="C183" s="55" t="s">
        <v>6</v>
      </c>
      <c r="D183" s="24"/>
      <c r="E183" s="7">
        <f>F183+G183+H183</f>
        <v>106508.16666</v>
      </c>
      <c r="F183" s="7">
        <f>F185</f>
        <v>54356.166660000003</v>
      </c>
      <c r="G183" s="7">
        <f t="shared" ref="G183:H183" si="55">G185</f>
        <v>26076</v>
      </c>
      <c r="H183" s="8">
        <f t="shared" si="55"/>
        <v>26076</v>
      </c>
    </row>
    <row r="184" spans="1:8" s="4" customFormat="1" x14ac:dyDescent="0.2">
      <c r="A184" s="91"/>
      <c r="B184" s="94"/>
      <c r="C184" s="33" t="s">
        <v>5</v>
      </c>
      <c r="D184" s="25"/>
      <c r="E184" s="9"/>
      <c r="F184" s="9"/>
      <c r="G184" s="9"/>
      <c r="H184" s="10"/>
    </row>
    <row r="185" spans="1:8" s="4" customFormat="1" x14ac:dyDescent="0.2">
      <c r="A185" s="91"/>
      <c r="B185" s="94"/>
      <c r="C185" s="33" t="s">
        <v>4</v>
      </c>
      <c r="D185" s="25">
        <v>814</v>
      </c>
      <c r="E185" s="9">
        <f>F185+G185+H185</f>
        <v>106508.16666</v>
      </c>
      <c r="F185" s="9">
        <v>54356.166660000003</v>
      </c>
      <c r="G185" s="9">
        <v>26076</v>
      </c>
      <c r="H185" s="10">
        <v>26076</v>
      </c>
    </row>
    <row r="186" spans="1:8" s="4" customFormat="1" x14ac:dyDescent="0.2">
      <c r="A186" s="91"/>
      <c r="B186" s="94"/>
      <c r="C186" s="33" t="s">
        <v>3</v>
      </c>
      <c r="D186" s="25"/>
      <c r="E186" s="9"/>
      <c r="F186" s="9"/>
      <c r="G186" s="9"/>
      <c r="H186" s="10"/>
    </row>
    <row r="187" spans="1:8" s="4" customFormat="1" x14ac:dyDescent="0.2">
      <c r="A187" s="91"/>
      <c r="B187" s="94"/>
      <c r="C187" s="33" t="s">
        <v>2</v>
      </c>
      <c r="D187" s="25"/>
      <c r="E187" s="9"/>
      <c r="F187" s="9"/>
      <c r="G187" s="9"/>
      <c r="H187" s="10"/>
    </row>
    <row r="188" spans="1:8" s="4" customFormat="1" x14ac:dyDescent="0.2">
      <c r="A188" s="91"/>
      <c r="B188" s="94"/>
      <c r="C188" s="33" t="s">
        <v>1</v>
      </c>
      <c r="D188" s="25"/>
      <c r="E188" s="9"/>
      <c r="F188" s="9"/>
      <c r="G188" s="9"/>
      <c r="H188" s="10"/>
    </row>
    <row r="189" spans="1:8" s="4" customFormat="1" ht="31.5" x14ac:dyDescent="0.2">
      <c r="A189" s="92"/>
      <c r="B189" s="95"/>
      <c r="C189" s="57" t="s">
        <v>18</v>
      </c>
      <c r="D189" s="26"/>
      <c r="E189" s="11"/>
      <c r="F189" s="11"/>
      <c r="G189" s="11"/>
      <c r="H189" s="12"/>
    </row>
    <row r="190" spans="1:8" s="4" customFormat="1" x14ac:dyDescent="0.2">
      <c r="A190" s="90" t="s">
        <v>17</v>
      </c>
      <c r="B190" s="93" t="s">
        <v>78</v>
      </c>
      <c r="C190" s="55" t="s">
        <v>6</v>
      </c>
      <c r="D190" s="24"/>
      <c r="E190" s="7">
        <f>F190+G190+H190</f>
        <v>193340.7071</v>
      </c>
      <c r="F190" s="7">
        <f>F191+F192</f>
        <v>69948.888899999991</v>
      </c>
      <c r="G190" s="7">
        <f t="shared" ref="G190:H190" si="56">G191+G192</f>
        <v>60584.949499999995</v>
      </c>
      <c r="H190" s="8">
        <f t="shared" si="56"/>
        <v>62806.868700000006</v>
      </c>
    </row>
    <row r="191" spans="1:8" s="4" customFormat="1" x14ac:dyDescent="0.2">
      <c r="A191" s="91"/>
      <c r="B191" s="94"/>
      <c r="C191" s="33" t="s">
        <v>5</v>
      </c>
      <c r="D191" s="25">
        <v>814</v>
      </c>
      <c r="E191" s="9">
        <f>F191+G191+H191</f>
        <v>76765.3</v>
      </c>
      <c r="F191" s="9">
        <v>31035.4</v>
      </c>
      <c r="G191" s="9">
        <v>21765.1</v>
      </c>
      <c r="H191" s="10">
        <v>23964.799999999999</v>
      </c>
    </row>
    <row r="192" spans="1:8" s="4" customFormat="1" x14ac:dyDescent="0.2">
      <c r="A192" s="91"/>
      <c r="B192" s="94"/>
      <c r="C192" s="33" t="s">
        <v>4</v>
      </c>
      <c r="D192" s="25">
        <v>814</v>
      </c>
      <c r="E192" s="9">
        <f>F192+G192+H192</f>
        <v>116575.4071</v>
      </c>
      <c r="F192" s="9">
        <v>38913.488899999997</v>
      </c>
      <c r="G192" s="9">
        <f>38600+219.8495</f>
        <v>38819.849499999997</v>
      </c>
      <c r="H192" s="10">
        <f>38600+242.0687</f>
        <v>38842.068700000003</v>
      </c>
    </row>
    <row r="193" spans="1:8" s="4" customFormat="1" x14ac:dyDescent="0.2">
      <c r="A193" s="91"/>
      <c r="B193" s="94"/>
      <c r="C193" s="33" t="s">
        <v>3</v>
      </c>
      <c r="D193" s="25"/>
      <c r="E193" s="9"/>
      <c r="F193" s="9"/>
      <c r="G193" s="9"/>
      <c r="H193" s="10"/>
    </row>
    <row r="194" spans="1:8" s="4" customFormat="1" x14ac:dyDescent="0.2">
      <c r="A194" s="91"/>
      <c r="B194" s="94"/>
      <c r="C194" s="33" t="s">
        <v>2</v>
      </c>
      <c r="D194" s="25"/>
      <c r="E194" s="9"/>
      <c r="F194" s="9"/>
      <c r="G194" s="9"/>
      <c r="H194" s="10"/>
    </row>
    <row r="195" spans="1:8" s="4" customFormat="1" x14ac:dyDescent="0.2">
      <c r="A195" s="91"/>
      <c r="B195" s="94"/>
      <c r="C195" s="33" t="s">
        <v>1</v>
      </c>
      <c r="D195" s="25"/>
      <c r="E195" s="9"/>
      <c r="F195" s="9"/>
      <c r="G195" s="9"/>
      <c r="H195" s="10"/>
    </row>
    <row r="196" spans="1:8" s="4" customFormat="1" ht="31.5" x14ac:dyDescent="0.2">
      <c r="A196" s="92"/>
      <c r="B196" s="95"/>
      <c r="C196" s="57" t="s">
        <v>18</v>
      </c>
      <c r="D196" s="26"/>
      <c r="E196" s="11"/>
      <c r="F196" s="11"/>
      <c r="G196" s="11"/>
      <c r="H196" s="12"/>
    </row>
    <row r="197" spans="1:8" s="2" customFormat="1" x14ac:dyDescent="0.25">
      <c r="A197" s="102" t="s">
        <v>38</v>
      </c>
      <c r="B197" s="99" t="s">
        <v>79</v>
      </c>
      <c r="C197" s="71" t="s">
        <v>6</v>
      </c>
      <c r="D197" s="21"/>
      <c r="E197" s="13">
        <f>E198+E199</f>
        <v>55884.391660000008</v>
      </c>
      <c r="F197" s="13">
        <f>F198+F199</f>
        <v>12737.654560000001</v>
      </c>
      <c r="G197" s="13">
        <f>G198+G199</f>
        <v>11072.712</v>
      </c>
      <c r="H197" s="14">
        <f>H198+H199</f>
        <v>32074.025099999999</v>
      </c>
    </row>
    <row r="198" spans="1:8" x14ac:dyDescent="0.25">
      <c r="A198" s="103"/>
      <c r="B198" s="100"/>
      <c r="C198" s="72" t="s">
        <v>5</v>
      </c>
      <c r="D198" s="22">
        <v>813</v>
      </c>
      <c r="E198" s="15">
        <f>F198+G198+H198</f>
        <v>20791.3</v>
      </c>
      <c r="F198" s="15">
        <f>F205+F212</f>
        <v>0</v>
      </c>
      <c r="G198" s="15">
        <f t="shared" ref="G198" si="57">G205+G212</f>
        <v>0</v>
      </c>
      <c r="H198" s="16">
        <f>H205+H212</f>
        <v>20791.3</v>
      </c>
    </row>
    <row r="199" spans="1:8" x14ac:dyDescent="0.25">
      <c r="A199" s="103"/>
      <c r="B199" s="100"/>
      <c r="C199" s="72" t="s">
        <v>4</v>
      </c>
      <c r="D199" s="22">
        <v>813</v>
      </c>
      <c r="E199" s="15">
        <f>F199+G199+H199</f>
        <v>35093.091660000006</v>
      </c>
      <c r="F199" s="15">
        <f>F206+F213</f>
        <v>12737.654560000001</v>
      </c>
      <c r="G199" s="15">
        <f t="shared" ref="G199:H199" si="58">G206+G213</f>
        <v>11072.712</v>
      </c>
      <c r="H199" s="16">
        <f t="shared" si="58"/>
        <v>11282.7251</v>
      </c>
    </row>
    <row r="200" spans="1:8" x14ac:dyDescent="0.25">
      <c r="A200" s="103"/>
      <c r="B200" s="100"/>
      <c r="C200" s="72" t="s">
        <v>3</v>
      </c>
      <c r="D200" s="22"/>
      <c r="E200" s="15"/>
      <c r="F200" s="15"/>
      <c r="G200" s="15"/>
      <c r="H200" s="16"/>
    </row>
    <row r="201" spans="1:8" x14ac:dyDescent="0.25">
      <c r="A201" s="103"/>
      <c r="B201" s="100"/>
      <c r="C201" s="72" t="s">
        <v>2</v>
      </c>
      <c r="D201" s="22"/>
      <c r="E201" s="9"/>
      <c r="F201" s="15"/>
      <c r="G201" s="15"/>
      <c r="H201" s="16"/>
    </row>
    <row r="202" spans="1:8" x14ac:dyDescent="0.25">
      <c r="A202" s="103"/>
      <c r="B202" s="100"/>
      <c r="C202" s="72" t="s">
        <v>1</v>
      </c>
      <c r="D202" s="22"/>
      <c r="E202" s="9"/>
      <c r="F202" s="15"/>
      <c r="G202" s="15"/>
      <c r="H202" s="16"/>
    </row>
    <row r="203" spans="1:8" ht="31.5" x14ac:dyDescent="0.25">
      <c r="A203" s="104"/>
      <c r="B203" s="101"/>
      <c r="C203" s="73" t="s">
        <v>18</v>
      </c>
      <c r="D203" s="23"/>
      <c r="E203" s="11"/>
      <c r="F203" s="17"/>
      <c r="G203" s="17"/>
      <c r="H203" s="18"/>
    </row>
    <row r="204" spans="1:8" x14ac:dyDescent="0.25">
      <c r="A204" s="90" t="s">
        <v>39</v>
      </c>
      <c r="B204" s="93" t="s">
        <v>41</v>
      </c>
      <c r="C204" s="55" t="s">
        <v>6</v>
      </c>
      <c r="D204" s="24"/>
      <c r="E204" s="7">
        <f>E205+E206</f>
        <v>34883.078560000002</v>
      </c>
      <c r="F204" s="7">
        <f t="shared" ref="F204:H204" si="59">F205+F206</f>
        <v>12737.654560000001</v>
      </c>
      <c r="G204" s="7">
        <f t="shared" si="59"/>
        <v>11072.712</v>
      </c>
      <c r="H204" s="8">
        <f t="shared" si="59"/>
        <v>11072.712</v>
      </c>
    </row>
    <row r="205" spans="1:8" x14ac:dyDescent="0.25">
      <c r="A205" s="91"/>
      <c r="B205" s="94"/>
      <c r="C205" s="33" t="s">
        <v>5</v>
      </c>
      <c r="D205" s="25"/>
      <c r="E205" s="9">
        <f>F205+G205+H205</f>
        <v>0</v>
      </c>
      <c r="F205" s="9"/>
      <c r="G205" s="9"/>
      <c r="H205" s="10"/>
    </row>
    <row r="206" spans="1:8" x14ac:dyDescent="0.25">
      <c r="A206" s="91"/>
      <c r="B206" s="94"/>
      <c r="C206" s="33" t="s">
        <v>4</v>
      </c>
      <c r="D206" s="25">
        <v>813</v>
      </c>
      <c r="E206" s="9">
        <f>F206+G206+H206</f>
        <v>34883.078560000002</v>
      </c>
      <c r="F206" s="9">
        <v>12737.654560000001</v>
      </c>
      <c r="G206" s="9">
        <v>11072.712</v>
      </c>
      <c r="H206" s="10">
        <v>11072.712</v>
      </c>
    </row>
    <row r="207" spans="1:8" x14ac:dyDescent="0.25">
      <c r="A207" s="91"/>
      <c r="B207" s="94"/>
      <c r="C207" s="33" t="s">
        <v>3</v>
      </c>
      <c r="D207" s="25"/>
      <c r="E207" s="9"/>
      <c r="F207" s="9"/>
      <c r="G207" s="9"/>
      <c r="H207" s="10"/>
    </row>
    <row r="208" spans="1:8" x14ac:dyDescent="0.25">
      <c r="A208" s="91"/>
      <c r="B208" s="94"/>
      <c r="C208" s="33" t="s">
        <v>2</v>
      </c>
      <c r="D208" s="25"/>
      <c r="E208" s="9"/>
      <c r="F208" s="9"/>
      <c r="G208" s="9"/>
      <c r="H208" s="10"/>
    </row>
    <row r="209" spans="1:8" x14ac:dyDescent="0.25">
      <c r="A209" s="91"/>
      <c r="B209" s="94"/>
      <c r="C209" s="33" t="s">
        <v>1</v>
      </c>
      <c r="D209" s="25"/>
      <c r="E209" s="9"/>
      <c r="F209" s="9"/>
      <c r="G209" s="9"/>
      <c r="H209" s="10"/>
    </row>
    <row r="210" spans="1:8" ht="31.5" x14ac:dyDescent="0.25">
      <c r="A210" s="92"/>
      <c r="B210" s="95"/>
      <c r="C210" s="57" t="s">
        <v>18</v>
      </c>
      <c r="D210" s="26"/>
      <c r="E210" s="11"/>
      <c r="F210" s="11"/>
      <c r="G210" s="11"/>
      <c r="H210" s="12"/>
    </row>
    <row r="211" spans="1:8" x14ac:dyDescent="0.25">
      <c r="A211" s="90" t="s">
        <v>40</v>
      </c>
      <c r="B211" s="93" t="s">
        <v>80</v>
      </c>
      <c r="C211" s="55" t="s">
        <v>6</v>
      </c>
      <c r="D211" s="24"/>
      <c r="E211" s="7">
        <f>E212+E213</f>
        <v>21001.313099999999</v>
      </c>
      <c r="F211" s="7">
        <f t="shared" ref="F211:G211" si="60">F212+F213</f>
        <v>0</v>
      </c>
      <c r="G211" s="7">
        <f t="shared" si="60"/>
        <v>0</v>
      </c>
      <c r="H211" s="8">
        <f>H212+H213</f>
        <v>21001.313099999999</v>
      </c>
    </row>
    <row r="212" spans="1:8" x14ac:dyDescent="0.25">
      <c r="A212" s="91"/>
      <c r="B212" s="94"/>
      <c r="C212" s="33" t="s">
        <v>5</v>
      </c>
      <c r="D212" s="25">
        <v>813</v>
      </c>
      <c r="E212" s="9">
        <f>F212+G212+H212</f>
        <v>20791.3</v>
      </c>
      <c r="F212" s="9"/>
      <c r="G212" s="9"/>
      <c r="H212" s="10">
        <v>20791.3</v>
      </c>
    </row>
    <row r="213" spans="1:8" x14ac:dyDescent="0.25">
      <c r="A213" s="91"/>
      <c r="B213" s="94"/>
      <c r="C213" s="33" t="s">
        <v>4</v>
      </c>
      <c r="D213" s="25">
        <v>813</v>
      </c>
      <c r="E213" s="9">
        <f>F213+G213+H213</f>
        <v>210.01310000000001</v>
      </c>
      <c r="F213" s="9"/>
      <c r="G213" s="9"/>
      <c r="H213" s="10">
        <v>210.01310000000001</v>
      </c>
    </row>
    <row r="214" spans="1:8" x14ac:dyDescent="0.25">
      <c r="A214" s="91"/>
      <c r="B214" s="94"/>
      <c r="C214" s="33" t="s">
        <v>3</v>
      </c>
      <c r="D214" s="25"/>
      <c r="E214" s="9"/>
      <c r="F214" s="9"/>
      <c r="G214" s="9"/>
      <c r="H214" s="10"/>
    </row>
    <row r="215" spans="1:8" x14ac:dyDescent="0.25">
      <c r="A215" s="91"/>
      <c r="B215" s="94"/>
      <c r="C215" s="33" t="s">
        <v>2</v>
      </c>
      <c r="D215" s="25"/>
      <c r="E215" s="9"/>
      <c r="F215" s="9"/>
      <c r="G215" s="9"/>
      <c r="H215" s="10"/>
    </row>
    <row r="216" spans="1:8" x14ac:dyDescent="0.25">
      <c r="A216" s="91"/>
      <c r="B216" s="94"/>
      <c r="C216" s="33" t="s">
        <v>1</v>
      </c>
      <c r="D216" s="25"/>
      <c r="E216" s="9"/>
      <c r="F216" s="9"/>
      <c r="G216" s="9"/>
      <c r="H216" s="10"/>
    </row>
    <row r="217" spans="1:8" ht="31.5" x14ac:dyDescent="0.25">
      <c r="A217" s="92"/>
      <c r="B217" s="95"/>
      <c r="C217" s="57" t="s">
        <v>18</v>
      </c>
      <c r="D217" s="26"/>
      <c r="E217" s="11"/>
      <c r="F217" s="11"/>
      <c r="G217" s="11"/>
      <c r="H217" s="12"/>
    </row>
    <row r="218" spans="1:8" x14ac:dyDescent="0.25">
      <c r="A218" s="102" t="s">
        <v>42</v>
      </c>
      <c r="B218" s="99" t="s">
        <v>81</v>
      </c>
      <c r="C218" s="71" t="s">
        <v>6</v>
      </c>
      <c r="D218" s="21"/>
      <c r="E218" s="13">
        <f>SUM(F218:H218)</f>
        <v>60949.455000000002</v>
      </c>
      <c r="F218" s="13">
        <f>F227+F234</f>
        <v>20316.485000000001</v>
      </c>
      <c r="G218" s="13">
        <f t="shared" ref="G218:H218" si="61">G227+G234</f>
        <v>20316.485000000001</v>
      </c>
      <c r="H218" s="14">
        <f t="shared" si="61"/>
        <v>20316.485000000001</v>
      </c>
    </row>
    <row r="219" spans="1:8" x14ac:dyDescent="0.25">
      <c r="A219" s="103"/>
      <c r="B219" s="100"/>
      <c r="C219" s="72" t="s">
        <v>5</v>
      </c>
      <c r="D219" s="22"/>
      <c r="E219" s="83">
        <f>SUM(F219:H219)</f>
        <v>0</v>
      </c>
      <c r="F219" s="15">
        <f t="shared" ref="F219" si="62">F228+F235</f>
        <v>0</v>
      </c>
      <c r="G219" s="15"/>
      <c r="H219" s="16"/>
    </row>
    <row r="220" spans="1:8" x14ac:dyDescent="0.25">
      <c r="A220" s="103"/>
      <c r="B220" s="100"/>
      <c r="C220" s="72" t="s">
        <v>4</v>
      </c>
      <c r="D220" s="80"/>
      <c r="E220" s="79">
        <f>E221+E222</f>
        <v>60949.454999999994</v>
      </c>
      <c r="F220" s="81">
        <f t="shared" ref="F220:H220" si="63">F221+F222</f>
        <v>20316.485000000001</v>
      </c>
      <c r="G220" s="81">
        <f t="shared" si="63"/>
        <v>20316.485000000001</v>
      </c>
      <c r="H220" s="82">
        <f t="shared" si="63"/>
        <v>20316.485000000001</v>
      </c>
    </row>
    <row r="221" spans="1:8" x14ac:dyDescent="0.25">
      <c r="A221" s="103"/>
      <c r="B221" s="100"/>
      <c r="C221" s="72"/>
      <c r="D221" s="22">
        <v>815</v>
      </c>
      <c r="E221" s="84">
        <f>SUM(F221:H221)</f>
        <v>56523.899999999994</v>
      </c>
      <c r="F221" s="15">
        <v>18841.3</v>
      </c>
      <c r="G221" s="15">
        <v>18841.3</v>
      </c>
      <c r="H221" s="16">
        <v>18841.3</v>
      </c>
    </row>
    <row r="222" spans="1:8" x14ac:dyDescent="0.25">
      <c r="A222" s="103"/>
      <c r="B222" s="100"/>
      <c r="C222" s="72"/>
      <c r="D222" s="22">
        <f>D229</f>
        <v>829</v>
      </c>
      <c r="E222" s="15">
        <f>SUM(F222:H222)</f>
        <v>4425.5550000000003</v>
      </c>
      <c r="F222" s="15">
        <v>1475.1849999999999</v>
      </c>
      <c r="G222" s="15">
        <v>1475.1849999999999</v>
      </c>
      <c r="H222" s="16">
        <v>1475.1849999999999</v>
      </c>
    </row>
    <row r="223" spans="1:8" x14ac:dyDescent="0.25">
      <c r="A223" s="103"/>
      <c r="B223" s="100"/>
      <c r="C223" s="72" t="s">
        <v>3</v>
      </c>
      <c r="D223" s="22"/>
      <c r="E223" s="15">
        <f t="shared" ref="E223:E226" si="64">SUM(F223:H223)</f>
        <v>0</v>
      </c>
      <c r="F223" s="15">
        <f t="shared" ref="F223" si="65">F230+F237</f>
        <v>0</v>
      </c>
      <c r="G223" s="15"/>
      <c r="H223" s="16"/>
    </row>
    <row r="224" spans="1:8" x14ac:dyDescent="0.25">
      <c r="A224" s="103"/>
      <c r="B224" s="100"/>
      <c r="C224" s="72" t="s">
        <v>2</v>
      </c>
      <c r="D224" s="22"/>
      <c r="E224" s="15">
        <f t="shared" si="64"/>
        <v>0</v>
      </c>
      <c r="F224" s="15">
        <f t="shared" ref="F224" si="66">F231+F238</f>
        <v>0</v>
      </c>
      <c r="G224" s="15"/>
      <c r="H224" s="16"/>
    </row>
    <row r="225" spans="1:8" x14ac:dyDescent="0.25">
      <c r="A225" s="103"/>
      <c r="B225" s="100"/>
      <c r="C225" s="72" t="s">
        <v>1</v>
      </c>
      <c r="D225" s="22"/>
      <c r="E225" s="15">
        <f t="shared" si="64"/>
        <v>0</v>
      </c>
      <c r="F225" s="15">
        <f t="shared" ref="F225" si="67">F232+F239</f>
        <v>0</v>
      </c>
      <c r="G225" s="15"/>
      <c r="H225" s="16"/>
    </row>
    <row r="226" spans="1:8" ht="31.5" x14ac:dyDescent="0.25">
      <c r="A226" s="105"/>
      <c r="B226" s="106"/>
      <c r="C226" s="75" t="s">
        <v>18</v>
      </c>
      <c r="D226" s="76"/>
      <c r="E226" s="77">
        <f t="shared" si="64"/>
        <v>0</v>
      </c>
      <c r="F226" s="77">
        <f t="shared" ref="F226" si="68">F233+F240</f>
        <v>0</v>
      </c>
      <c r="G226" s="77"/>
      <c r="H226" s="78"/>
    </row>
    <row r="227" spans="1:8" x14ac:dyDescent="0.25">
      <c r="A227" s="90" t="s">
        <v>43</v>
      </c>
      <c r="B227" s="93" t="s">
        <v>45</v>
      </c>
      <c r="C227" s="55" t="s">
        <v>6</v>
      </c>
      <c r="D227" s="24"/>
      <c r="E227" s="7">
        <f>SUM(F227:H227)</f>
        <v>4425.5550000000003</v>
      </c>
      <c r="F227" s="7">
        <f>SUM(F228:F233)</f>
        <v>1475.1849999999999</v>
      </c>
      <c r="G227" s="7">
        <f t="shared" ref="G227:H227" si="69">SUM(G228:G233)</f>
        <v>1475.1849999999999</v>
      </c>
      <c r="H227" s="8">
        <f t="shared" si="69"/>
        <v>1475.1849999999999</v>
      </c>
    </row>
    <row r="228" spans="1:8" x14ac:dyDescent="0.25">
      <c r="A228" s="91"/>
      <c r="B228" s="94"/>
      <c r="C228" s="33" t="s">
        <v>5</v>
      </c>
      <c r="D228" s="25"/>
      <c r="E228" s="9"/>
      <c r="F228" s="9"/>
      <c r="G228" s="9"/>
      <c r="H228" s="10"/>
    </row>
    <row r="229" spans="1:8" x14ac:dyDescent="0.25">
      <c r="A229" s="91"/>
      <c r="B229" s="94"/>
      <c r="C229" s="33" t="s">
        <v>4</v>
      </c>
      <c r="D229" s="25">
        <v>829</v>
      </c>
      <c r="E229" s="9">
        <f>SUM(F229:H229)</f>
        <v>4425.5550000000003</v>
      </c>
      <c r="F229" s="9">
        <v>1475.1849999999999</v>
      </c>
      <c r="G229" s="9">
        <v>1475.1849999999999</v>
      </c>
      <c r="H229" s="10">
        <v>1475.1849999999999</v>
      </c>
    </row>
    <row r="230" spans="1:8" x14ac:dyDescent="0.25">
      <c r="A230" s="91"/>
      <c r="B230" s="94"/>
      <c r="C230" s="33" t="s">
        <v>3</v>
      </c>
      <c r="D230" s="25"/>
      <c r="E230" s="9"/>
      <c r="F230" s="9"/>
      <c r="G230" s="9"/>
      <c r="H230" s="10"/>
    </row>
    <row r="231" spans="1:8" x14ac:dyDescent="0.25">
      <c r="A231" s="91"/>
      <c r="B231" s="94"/>
      <c r="C231" s="33" t="s">
        <v>2</v>
      </c>
      <c r="D231" s="25"/>
      <c r="E231" s="9"/>
      <c r="F231" s="9"/>
      <c r="G231" s="9"/>
      <c r="H231" s="10"/>
    </row>
    <row r="232" spans="1:8" x14ac:dyDescent="0.25">
      <c r="A232" s="91"/>
      <c r="B232" s="94"/>
      <c r="C232" s="33" t="s">
        <v>1</v>
      </c>
      <c r="D232" s="25"/>
      <c r="E232" s="9"/>
      <c r="F232" s="9"/>
      <c r="G232" s="9"/>
      <c r="H232" s="10"/>
    </row>
    <row r="233" spans="1:8" ht="31.5" x14ac:dyDescent="0.25">
      <c r="A233" s="92"/>
      <c r="B233" s="95"/>
      <c r="C233" s="57" t="s">
        <v>18</v>
      </c>
      <c r="D233" s="26"/>
      <c r="E233" s="11"/>
      <c r="F233" s="11"/>
      <c r="G233" s="11"/>
      <c r="H233" s="12"/>
    </row>
    <row r="234" spans="1:8" x14ac:dyDescent="0.25">
      <c r="A234" s="90" t="s">
        <v>44</v>
      </c>
      <c r="B234" s="93" t="s">
        <v>46</v>
      </c>
      <c r="C234" s="55" t="s">
        <v>6</v>
      </c>
      <c r="D234" s="24"/>
      <c r="E234" s="7">
        <f>SUM(F234:H234)</f>
        <v>56523.899999999994</v>
      </c>
      <c r="F234" s="7">
        <f>SUM(F235:F240)</f>
        <v>18841.3</v>
      </c>
      <c r="G234" s="7">
        <f t="shared" ref="G234:H234" si="70">SUM(G235:G240)</f>
        <v>18841.3</v>
      </c>
      <c r="H234" s="8">
        <f t="shared" si="70"/>
        <v>18841.3</v>
      </c>
    </row>
    <row r="235" spans="1:8" x14ac:dyDescent="0.25">
      <c r="A235" s="91"/>
      <c r="B235" s="94"/>
      <c r="C235" s="33" t="s">
        <v>5</v>
      </c>
      <c r="D235" s="25"/>
      <c r="E235" s="9"/>
      <c r="F235" s="9"/>
      <c r="G235" s="9"/>
      <c r="H235" s="10"/>
    </row>
    <row r="236" spans="1:8" x14ac:dyDescent="0.25">
      <c r="A236" s="91"/>
      <c r="B236" s="94"/>
      <c r="C236" s="33" t="s">
        <v>4</v>
      </c>
      <c r="D236" s="25">
        <v>815</v>
      </c>
      <c r="E236" s="9">
        <f>SUM(F236:H236)</f>
        <v>56523.899999999994</v>
      </c>
      <c r="F236" s="9">
        <v>18841.3</v>
      </c>
      <c r="G236" s="9">
        <v>18841.3</v>
      </c>
      <c r="H236" s="10">
        <v>18841.3</v>
      </c>
    </row>
    <row r="237" spans="1:8" x14ac:dyDescent="0.25">
      <c r="A237" s="91"/>
      <c r="B237" s="94"/>
      <c r="C237" s="33" t="s">
        <v>3</v>
      </c>
      <c r="D237" s="25"/>
      <c r="E237" s="9"/>
      <c r="F237" s="9"/>
      <c r="G237" s="9"/>
      <c r="H237" s="10"/>
    </row>
    <row r="238" spans="1:8" x14ac:dyDescent="0.25">
      <c r="A238" s="91"/>
      <c r="B238" s="94"/>
      <c r="C238" s="33" t="s">
        <v>2</v>
      </c>
      <c r="D238" s="25"/>
      <c r="E238" s="9"/>
      <c r="F238" s="9"/>
      <c r="G238" s="9"/>
      <c r="H238" s="10"/>
    </row>
    <row r="239" spans="1:8" x14ac:dyDescent="0.25">
      <c r="A239" s="91"/>
      <c r="B239" s="94"/>
      <c r="C239" s="33" t="s">
        <v>1</v>
      </c>
      <c r="D239" s="25"/>
      <c r="E239" s="9"/>
      <c r="F239" s="9"/>
      <c r="G239" s="9"/>
      <c r="H239" s="10"/>
    </row>
    <row r="240" spans="1:8" ht="31.5" x14ac:dyDescent="0.25">
      <c r="A240" s="92"/>
      <c r="B240" s="95"/>
      <c r="C240" s="57" t="s">
        <v>18</v>
      </c>
      <c r="D240" s="26"/>
      <c r="E240" s="11"/>
      <c r="F240" s="11"/>
      <c r="G240" s="11"/>
      <c r="H240" s="12"/>
    </row>
    <row r="241" spans="1:8" x14ac:dyDescent="0.25">
      <c r="A241" s="102" t="s">
        <v>47</v>
      </c>
      <c r="B241" s="99" t="s">
        <v>82</v>
      </c>
      <c r="C241" s="36" t="s">
        <v>6</v>
      </c>
      <c r="D241" s="21"/>
      <c r="E241" s="13">
        <f>SUM(F241:H241)</f>
        <v>253867.1</v>
      </c>
      <c r="F241" s="13">
        <f>F243</f>
        <v>183407.1</v>
      </c>
      <c r="G241" s="13">
        <f t="shared" ref="G241:H241" si="71">G243</f>
        <v>35230</v>
      </c>
      <c r="H241" s="14">
        <f t="shared" si="71"/>
        <v>35230</v>
      </c>
    </row>
    <row r="242" spans="1:8" x14ac:dyDescent="0.25">
      <c r="A242" s="103"/>
      <c r="B242" s="100"/>
      <c r="C242" s="37" t="s">
        <v>5</v>
      </c>
      <c r="D242" s="22"/>
      <c r="E242" s="15"/>
      <c r="F242" s="15"/>
      <c r="G242" s="15"/>
      <c r="H242" s="16"/>
    </row>
    <row r="243" spans="1:8" x14ac:dyDescent="0.25">
      <c r="A243" s="103"/>
      <c r="B243" s="100"/>
      <c r="C243" s="37" t="s">
        <v>4</v>
      </c>
      <c r="D243" s="6"/>
      <c r="E243" s="15">
        <f>F243+G243+H243</f>
        <v>253867.1</v>
      </c>
      <c r="F243" s="19">
        <f>SUM(F244:F245)</f>
        <v>183407.1</v>
      </c>
      <c r="G243" s="19">
        <f t="shared" ref="G243:H243" si="72">SUM(G244:G245)</f>
        <v>35230</v>
      </c>
      <c r="H243" s="20">
        <f t="shared" si="72"/>
        <v>35230</v>
      </c>
    </row>
    <row r="244" spans="1:8" x14ac:dyDescent="0.25">
      <c r="A244" s="103"/>
      <c r="B244" s="100"/>
      <c r="C244" s="37"/>
      <c r="D244" s="22">
        <v>820</v>
      </c>
      <c r="E244" s="15">
        <f>F244+G244+H244</f>
        <v>148177.1</v>
      </c>
      <c r="F244" s="15">
        <f>F259+F266</f>
        <v>148177.1</v>
      </c>
      <c r="G244" s="15">
        <f>G259+G266</f>
        <v>0</v>
      </c>
      <c r="H244" s="16">
        <f>H259+H266</f>
        <v>0</v>
      </c>
    </row>
    <row r="245" spans="1:8" x14ac:dyDescent="0.25">
      <c r="A245" s="103"/>
      <c r="B245" s="100"/>
      <c r="C245" s="37"/>
      <c r="D245" s="22">
        <v>833</v>
      </c>
      <c r="E245" s="15">
        <f>F245+G245+H245</f>
        <v>105690</v>
      </c>
      <c r="F245" s="15">
        <f>F252</f>
        <v>35230</v>
      </c>
      <c r="G245" s="15">
        <f t="shared" ref="G245:H245" si="73">G252</f>
        <v>35230</v>
      </c>
      <c r="H245" s="16">
        <f t="shared" si="73"/>
        <v>35230</v>
      </c>
    </row>
    <row r="246" spans="1:8" x14ac:dyDescent="0.25">
      <c r="A246" s="103"/>
      <c r="B246" s="100"/>
      <c r="C246" s="37" t="s">
        <v>3</v>
      </c>
      <c r="D246" s="22"/>
      <c r="E246" s="15"/>
      <c r="F246" s="15"/>
      <c r="G246" s="15"/>
      <c r="H246" s="16"/>
    </row>
    <row r="247" spans="1:8" x14ac:dyDescent="0.25">
      <c r="A247" s="103"/>
      <c r="B247" s="100"/>
      <c r="C247" s="37" t="s">
        <v>2</v>
      </c>
      <c r="D247" s="22"/>
      <c r="E247" s="9"/>
      <c r="F247" s="15"/>
      <c r="G247" s="15"/>
      <c r="H247" s="16"/>
    </row>
    <row r="248" spans="1:8" x14ac:dyDescent="0.25">
      <c r="A248" s="103"/>
      <c r="B248" s="100"/>
      <c r="C248" s="37" t="s">
        <v>1</v>
      </c>
      <c r="D248" s="22"/>
      <c r="E248" s="9"/>
      <c r="F248" s="15"/>
      <c r="G248" s="15"/>
      <c r="H248" s="16"/>
    </row>
    <row r="249" spans="1:8" ht="31.5" x14ac:dyDescent="0.25">
      <c r="A249" s="104"/>
      <c r="B249" s="101"/>
      <c r="C249" s="38" t="s">
        <v>18</v>
      </c>
      <c r="D249" s="23"/>
      <c r="E249" s="11"/>
      <c r="F249" s="17"/>
      <c r="G249" s="17"/>
      <c r="H249" s="18"/>
    </row>
    <row r="250" spans="1:8" x14ac:dyDescent="0.25">
      <c r="A250" s="90" t="s">
        <v>48</v>
      </c>
      <c r="B250" s="93" t="s">
        <v>51</v>
      </c>
      <c r="C250" s="55" t="s">
        <v>6</v>
      </c>
      <c r="D250" s="24"/>
      <c r="E250" s="7">
        <f>E252</f>
        <v>105690</v>
      </c>
      <c r="F250" s="7">
        <f t="shared" ref="F250:H250" si="74">F252</f>
        <v>35230</v>
      </c>
      <c r="G250" s="7">
        <f t="shared" si="74"/>
        <v>35230</v>
      </c>
      <c r="H250" s="8">
        <f t="shared" si="74"/>
        <v>35230</v>
      </c>
    </row>
    <row r="251" spans="1:8" x14ac:dyDescent="0.25">
      <c r="A251" s="91"/>
      <c r="B251" s="94"/>
      <c r="C251" s="33" t="s">
        <v>5</v>
      </c>
      <c r="D251" s="25"/>
      <c r="E251" s="9"/>
      <c r="F251" s="9"/>
      <c r="G251" s="9"/>
      <c r="H251" s="10"/>
    </row>
    <row r="252" spans="1:8" x14ac:dyDescent="0.25">
      <c r="A252" s="91"/>
      <c r="B252" s="94"/>
      <c r="C252" s="33" t="s">
        <v>4</v>
      </c>
      <c r="D252" s="25">
        <v>833</v>
      </c>
      <c r="E252" s="9">
        <f>F252+G252+H252</f>
        <v>105690</v>
      </c>
      <c r="F252" s="9">
        <v>35230</v>
      </c>
      <c r="G252" s="9">
        <v>35230</v>
      </c>
      <c r="H252" s="10">
        <v>35230</v>
      </c>
    </row>
    <row r="253" spans="1:8" x14ac:dyDescent="0.25">
      <c r="A253" s="91"/>
      <c r="B253" s="94"/>
      <c r="C253" s="33" t="s">
        <v>3</v>
      </c>
      <c r="D253" s="25"/>
      <c r="E253" s="9"/>
      <c r="F253" s="9"/>
      <c r="G253" s="9"/>
      <c r="H253" s="10"/>
    </row>
    <row r="254" spans="1:8" x14ac:dyDescent="0.25">
      <c r="A254" s="91"/>
      <c r="B254" s="94"/>
      <c r="C254" s="33" t="s">
        <v>2</v>
      </c>
      <c r="D254" s="25"/>
      <c r="E254" s="9"/>
      <c r="F254" s="9"/>
      <c r="G254" s="9"/>
      <c r="H254" s="10"/>
    </row>
    <row r="255" spans="1:8" x14ac:dyDescent="0.25">
      <c r="A255" s="91"/>
      <c r="B255" s="94"/>
      <c r="C255" s="33" t="s">
        <v>1</v>
      </c>
      <c r="D255" s="25"/>
      <c r="E255" s="9"/>
      <c r="F255" s="9"/>
      <c r="G255" s="9"/>
      <c r="H255" s="10"/>
    </row>
    <row r="256" spans="1:8" ht="30.75" customHeight="1" x14ac:dyDescent="0.25">
      <c r="A256" s="92"/>
      <c r="B256" s="95"/>
      <c r="C256" s="57" t="s">
        <v>18</v>
      </c>
      <c r="D256" s="26"/>
      <c r="E256" s="11"/>
      <c r="F256" s="11"/>
      <c r="G256" s="11"/>
      <c r="H256" s="12"/>
    </row>
    <row r="257" spans="1:8" x14ac:dyDescent="0.25">
      <c r="A257" s="90" t="s">
        <v>49</v>
      </c>
      <c r="B257" s="93" t="s">
        <v>52</v>
      </c>
      <c r="C257" s="55" t="s">
        <v>6</v>
      </c>
      <c r="D257" s="24"/>
      <c r="E257" s="7">
        <f>E259</f>
        <v>128136.1</v>
      </c>
      <c r="F257" s="7">
        <f t="shared" ref="F257:H257" si="75">F259</f>
        <v>128136.1</v>
      </c>
      <c r="G257" s="7">
        <f t="shared" si="75"/>
        <v>0</v>
      </c>
      <c r="H257" s="8">
        <f t="shared" si="75"/>
        <v>0</v>
      </c>
    </row>
    <row r="258" spans="1:8" x14ac:dyDescent="0.25">
      <c r="A258" s="91"/>
      <c r="B258" s="94"/>
      <c r="C258" s="33" t="s">
        <v>5</v>
      </c>
      <c r="D258" s="25"/>
      <c r="E258" s="9"/>
      <c r="F258" s="9"/>
      <c r="G258" s="9"/>
      <c r="H258" s="10"/>
    </row>
    <row r="259" spans="1:8" x14ac:dyDescent="0.25">
      <c r="A259" s="91"/>
      <c r="B259" s="94"/>
      <c r="C259" s="33" t="s">
        <v>4</v>
      </c>
      <c r="D259" s="25">
        <v>820</v>
      </c>
      <c r="E259" s="9">
        <f>F259+G259+H259</f>
        <v>128136.1</v>
      </c>
      <c r="F259" s="9">
        <v>128136.1</v>
      </c>
      <c r="G259" s="9">
        <v>0</v>
      </c>
      <c r="H259" s="10">
        <v>0</v>
      </c>
    </row>
    <row r="260" spans="1:8" x14ac:dyDescent="0.25">
      <c r="A260" s="91"/>
      <c r="B260" s="94"/>
      <c r="C260" s="33" t="s">
        <v>3</v>
      </c>
      <c r="D260" s="25"/>
      <c r="E260" s="9"/>
      <c r="F260" s="9"/>
      <c r="G260" s="9"/>
      <c r="H260" s="10"/>
    </row>
    <row r="261" spans="1:8" x14ac:dyDescent="0.25">
      <c r="A261" s="91"/>
      <c r="B261" s="94"/>
      <c r="C261" s="33" t="s">
        <v>2</v>
      </c>
      <c r="D261" s="25"/>
      <c r="E261" s="9"/>
      <c r="F261" s="9"/>
      <c r="G261" s="9"/>
      <c r="H261" s="10"/>
    </row>
    <row r="262" spans="1:8" x14ac:dyDescent="0.25">
      <c r="A262" s="91"/>
      <c r="B262" s="94"/>
      <c r="C262" s="33" t="s">
        <v>1</v>
      </c>
      <c r="D262" s="25"/>
      <c r="E262" s="9"/>
      <c r="F262" s="9"/>
      <c r="G262" s="9"/>
      <c r="H262" s="10"/>
    </row>
    <row r="263" spans="1:8" ht="31.5" x14ac:dyDescent="0.25">
      <c r="A263" s="92"/>
      <c r="B263" s="95"/>
      <c r="C263" s="57" t="s">
        <v>18</v>
      </c>
      <c r="D263" s="26"/>
      <c r="E263" s="11"/>
      <c r="F263" s="11"/>
      <c r="G263" s="11"/>
      <c r="H263" s="12"/>
    </row>
    <row r="264" spans="1:8" x14ac:dyDescent="0.25">
      <c r="A264" s="90" t="s">
        <v>50</v>
      </c>
      <c r="B264" s="93" t="s">
        <v>83</v>
      </c>
      <c r="C264" s="55" t="s">
        <v>6</v>
      </c>
      <c r="D264" s="24"/>
      <c r="E264" s="7">
        <f>E266</f>
        <v>20041</v>
      </c>
      <c r="F264" s="7">
        <f t="shared" ref="F264:H264" si="76">F266</f>
        <v>20041</v>
      </c>
      <c r="G264" s="7">
        <f t="shared" si="76"/>
        <v>0</v>
      </c>
      <c r="H264" s="8">
        <f t="shared" si="76"/>
        <v>0</v>
      </c>
    </row>
    <row r="265" spans="1:8" x14ac:dyDescent="0.25">
      <c r="A265" s="91"/>
      <c r="B265" s="94"/>
      <c r="C265" s="33" t="s">
        <v>5</v>
      </c>
      <c r="D265" s="25"/>
      <c r="E265" s="9"/>
      <c r="F265" s="9"/>
      <c r="G265" s="9"/>
      <c r="H265" s="10"/>
    </row>
    <row r="266" spans="1:8" x14ac:dyDescent="0.25">
      <c r="A266" s="91"/>
      <c r="B266" s="94"/>
      <c r="C266" s="33" t="s">
        <v>4</v>
      </c>
      <c r="D266" s="25">
        <v>820</v>
      </c>
      <c r="E266" s="9">
        <f>F266+G266+H266</f>
        <v>20041</v>
      </c>
      <c r="F266" s="9">
        <f>15000+5041</f>
        <v>20041</v>
      </c>
      <c r="G266" s="9">
        <v>0</v>
      </c>
      <c r="H266" s="10">
        <v>0</v>
      </c>
    </row>
    <row r="267" spans="1:8" x14ac:dyDescent="0.25">
      <c r="A267" s="91"/>
      <c r="B267" s="94"/>
      <c r="C267" s="33" t="s">
        <v>3</v>
      </c>
      <c r="D267" s="25"/>
      <c r="E267" s="9"/>
      <c r="F267" s="9"/>
      <c r="G267" s="9"/>
      <c r="H267" s="10"/>
    </row>
    <row r="268" spans="1:8" x14ac:dyDescent="0.25">
      <c r="A268" s="91"/>
      <c r="B268" s="94"/>
      <c r="C268" s="33" t="s">
        <v>2</v>
      </c>
      <c r="D268" s="25"/>
      <c r="E268" s="9"/>
      <c r="F268" s="9"/>
      <c r="G268" s="9"/>
      <c r="H268" s="10"/>
    </row>
    <row r="269" spans="1:8" x14ac:dyDescent="0.25">
      <c r="A269" s="91"/>
      <c r="B269" s="94"/>
      <c r="C269" s="33" t="s">
        <v>1</v>
      </c>
      <c r="D269" s="25"/>
      <c r="E269" s="9"/>
      <c r="F269" s="9"/>
      <c r="G269" s="9"/>
      <c r="H269" s="10"/>
    </row>
    <row r="270" spans="1:8" ht="31.5" x14ac:dyDescent="0.25">
      <c r="A270" s="92"/>
      <c r="B270" s="95"/>
      <c r="C270" s="57" t="s">
        <v>18</v>
      </c>
      <c r="D270" s="26"/>
      <c r="E270" s="11"/>
      <c r="F270" s="11"/>
      <c r="G270" s="11"/>
      <c r="H270" s="12"/>
    </row>
    <row r="271" spans="1:8" x14ac:dyDescent="0.25">
      <c r="A271" s="102" t="s">
        <v>53</v>
      </c>
      <c r="B271" s="99" t="s">
        <v>84</v>
      </c>
      <c r="C271" s="36" t="s">
        <v>6</v>
      </c>
      <c r="D271" s="21"/>
      <c r="E271" s="13">
        <f>E273</f>
        <v>22816</v>
      </c>
      <c r="F271" s="13">
        <f t="shared" ref="F271:H271" si="77">F273</f>
        <v>20116</v>
      </c>
      <c r="G271" s="13">
        <f t="shared" si="77"/>
        <v>1350</v>
      </c>
      <c r="H271" s="14">
        <f t="shared" si="77"/>
        <v>1350</v>
      </c>
    </row>
    <row r="272" spans="1:8" x14ac:dyDescent="0.25">
      <c r="A272" s="103"/>
      <c r="B272" s="100"/>
      <c r="C272" s="37" t="s">
        <v>5</v>
      </c>
      <c r="D272" s="22"/>
      <c r="E272" s="15"/>
      <c r="F272" s="15"/>
      <c r="G272" s="15"/>
      <c r="H272" s="16"/>
    </row>
    <row r="273" spans="1:8" s="6" customFormat="1" x14ac:dyDescent="0.25">
      <c r="A273" s="103"/>
      <c r="B273" s="100"/>
      <c r="C273" s="37" t="s">
        <v>4</v>
      </c>
      <c r="D273" s="22"/>
      <c r="E273" s="15">
        <f>F273+G273+H273</f>
        <v>22816</v>
      </c>
      <c r="F273" s="15">
        <f>F282+F289</f>
        <v>20116</v>
      </c>
      <c r="G273" s="15">
        <f t="shared" ref="G273:H273" si="78">G282+G289</f>
        <v>1350</v>
      </c>
      <c r="H273" s="15">
        <f t="shared" si="78"/>
        <v>1350</v>
      </c>
    </row>
    <row r="274" spans="1:8" s="6" customFormat="1" x14ac:dyDescent="0.25">
      <c r="A274" s="103"/>
      <c r="B274" s="100"/>
      <c r="C274" s="87"/>
      <c r="D274" s="22">
        <v>810</v>
      </c>
      <c r="E274" s="9">
        <f>F274+G274+H274</f>
        <v>7350</v>
      </c>
      <c r="F274" s="9">
        <f>1350+3300</f>
        <v>4650</v>
      </c>
      <c r="G274" s="9">
        <v>1350</v>
      </c>
      <c r="H274" s="10">
        <v>1350</v>
      </c>
    </row>
    <row r="275" spans="1:8" s="6" customFormat="1" x14ac:dyDescent="0.25">
      <c r="A275" s="103"/>
      <c r="B275" s="100"/>
      <c r="C275" s="87"/>
      <c r="D275" s="22">
        <v>812</v>
      </c>
      <c r="E275" s="9">
        <f>E289</f>
        <v>15466</v>
      </c>
      <c r="F275" s="9">
        <f>F289</f>
        <v>15466</v>
      </c>
      <c r="G275" s="15">
        <v>0</v>
      </c>
      <c r="H275" s="16">
        <v>0</v>
      </c>
    </row>
    <row r="276" spans="1:8" x14ac:dyDescent="0.25">
      <c r="A276" s="103"/>
      <c r="B276" s="100"/>
      <c r="C276" s="37" t="s">
        <v>3</v>
      </c>
      <c r="D276" s="22"/>
      <c r="E276" s="15"/>
      <c r="F276" s="15"/>
      <c r="G276" s="15"/>
      <c r="H276" s="16"/>
    </row>
    <row r="277" spans="1:8" x14ac:dyDescent="0.25">
      <c r="A277" s="103"/>
      <c r="B277" s="100"/>
      <c r="C277" s="37" t="s">
        <v>2</v>
      </c>
      <c r="D277" s="22"/>
      <c r="E277" s="9"/>
      <c r="F277" s="15"/>
      <c r="G277" s="15"/>
      <c r="H277" s="16"/>
    </row>
    <row r="278" spans="1:8" x14ac:dyDescent="0.25">
      <c r="A278" s="103"/>
      <c r="B278" s="100"/>
      <c r="C278" s="37" t="s">
        <v>1</v>
      </c>
      <c r="D278" s="22"/>
      <c r="E278" s="9"/>
      <c r="F278" s="15"/>
      <c r="G278" s="15"/>
      <c r="H278" s="16"/>
    </row>
    <row r="279" spans="1:8" ht="31.5" x14ac:dyDescent="0.25">
      <c r="A279" s="104"/>
      <c r="B279" s="101"/>
      <c r="C279" s="38" t="s">
        <v>18</v>
      </c>
      <c r="D279" s="23"/>
      <c r="E279" s="11"/>
      <c r="F279" s="17"/>
      <c r="G279" s="17"/>
      <c r="H279" s="18"/>
    </row>
    <row r="280" spans="1:8" x14ac:dyDescent="0.25">
      <c r="A280" s="90" t="s">
        <v>54</v>
      </c>
      <c r="B280" s="93" t="s">
        <v>57</v>
      </c>
      <c r="C280" s="55" t="s">
        <v>6</v>
      </c>
      <c r="D280" s="24"/>
      <c r="E280" s="7">
        <f>E282</f>
        <v>7350</v>
      </c>
      <c r="F280" s="7">
        <f t="shared" ref="F280:H280" si="79">F282</f>
        <v>4650</v>
      </c>
      <c r="G280" s="7">
        <f t="shared" si="79"/>
        <v>1350</v>
      </c>
      <c r="H280" s="8">
        <f t="shared" si="79"/>
        <v>1350</v>
      </c>
    </row>
    <row r="281" spans="1:8" x14ac:dyDescent="0.25">
      <c r="A281" s="91"/>
      <c r="B281" s="94"/>
      <c r="C281" s="33" t="s">
        <v>5</v>
      </c>
      <c r="D281" s="25"/>
      <c r="E281" s="9"/>
      <c r="F281" s="9"/>
      <c r="G281" s="9"/>
      <c r="H281" s="10"/>
    </row>
    <row r="282" spans="1:8" x14ac:dyDescent="0.25">
      <c r="A282" s="91"/>
      <c r="B282" s="94"/>
      <c r="C282" s="33" t="s">
        <v>4</v>
      </c>
      <c r="D282" s="25">
        <v>810</v>
      </c>
      <c r="E282" s="9">
        <f>F282+G282+H282</f>
        <v>7350</v>
      </c>
      <c r="F282" s="9">
        <f>1350+3300</f>
        <v>4650</v>
      </c>
      <c r="G282" s="9">
        <v>1350</v>
      </c>
      <c r="H282" s="10">
        <v>1350</v>
      </c>
    </row>
    <row r="283" spans="1:8" x14ac:dyDescent="0.25">
      <c r="A283" s="91"/>
      <c r="B283" s="94"/>
      <c r="C283" s="33" t="s">
        <v>3</v>
      </c>
      <c r="D283" s="25"/>
      <c r="E283" s="9"/>
      <c r="F283" s="9"/>
      <c r="G283" s="9"/>
      <c r="H283" s="10"/>
    </row>
    <row r="284" spans="1:8" x14ac:dyDescent="0.25">
      <c r="A284" s="91"/>
      <c r="B284" s="94"/>
      <c r="C284" s="33" t="s">
        <v>2</v>
      </c>
      <c r="D284" s="25"/>
      <c r="E284" s="9"/>
      <c r="F284" s="9"/>
      <c r="G284" s="9"/>
      <c r="H284" s="10"/>
    </row>
    <row r="285" spans="1:8" x14ac:dyDescent="0.25">
      <c r="A285" s="91"/>
      <c r="B285" s="94"/>
      <c r="C285" s="33" t="s">
        <v>1</v>
      </c>
      <c r="D285" s="25"/>
      <c r="E285" s="9"/>
      <c r="F285" s="9"/>
      <c r="G285" s="9"/>
      <c r="H285" s="10"/>
    </row>
    <row r="286" spans="1:8" ht="31.5" x14ac:dyDescent="0.25">
      <c r="A286" s="92"/>
      <c r="B286" s="95"/>
      <c r="C286" s="57" t="s">
        <v>18</v>
      </c>
      <c r="D286" s="26"/>
      <c r="E286" s="11"/>
      <c r="F286" s="11"/>
      <c r="G286" s="11"/>
      <c r="H286" s="12"/>
    </row>
    <row r="287" spans="1:8" x14ac:dyDescent="0.25">
      <c r="A287" s="90" t="s">
        <v>55</v>
      </c>
      <c r="B287" s="93" t="s">
        <v>58</v>
      </c>
      <c r="C287" s="55" t="s">
        <v>6</v>
      </c>
      <c r="D287" s="24"/>
      <c r="E287" s="7"/>
      <c r="F287" s="7"/>
      <c r="G287" s="7"/>
      <c r="H287" s="8"/>
    </row>
    <row r="288" spans="1:8" x14ac:dyDescent="0.25">
      <c r="A288" s="91"/>
      <c r="B288" s="94"/>
      <c r="C288" s="33" t="s">
        <v>5</v>
      </c>
      <c r="D288" s="25"/>
      <c r="E288" s="9"/>
      <c r="F288" s="9"/>
      <c r="G288" s="9"/>
      <c r="H288" s="10"/>
    </row>
    <row r="289" spans="1:8" x14ac:dyDescent="0.25">
      <c r="A289" s="91"/>
      <c r="B289" s="94"/>
      <c r="C289" s="33" t="s">
        <v>4</v>
      </c>
      <c r="D289" s="25">
        <v>812</v>
      </c>
      <c r="E289" s="9">
        <f>F289+G289+H289</f>
        <v>15466</v>
      </c>
      <c r="F289" s="9">
        <v>15466</v>
      </c>
      <c r="G289" s="15">
        <v>0</v>
      </c>
      <c r="H289" s="16">
        <v>0</v>
      </c>
    </row>
    <row r="290" spans="1:8" x14ac:dyDescent="0.25">
      <c r="A290" s="91"/>
      <c r="B290" s="94"/>
      <c r="C290" s="33" t="s">
        <v>3</v>
      </c>
      <c r="D290" s="25"/>
      <c r="E290" s="9"/>
      <c r="F290" s="9"/>
      <c r="G290" s="9"/>
      <c r="H290" s="10"/>
    </row>
    <row r="291" spans="1:8" x14ac:dyDescent="0.25">
      <c r="A291" s="91"/>
      <c r="B291" s="94"/>
      <c r="C291" s="33" t="s">
        <v>2</v>
      </c>
      <c r="D291" s="25"/>
      <c r="E291" s="9"/>
      <c r="F291" s="9"/>
      <c r="G291" s="9"/>
      <c r="H291" s="10"/>
    </row>
    <row r="292" spans="1:8" x14ac:dyDescent="0.25">
      <c r="A292" s="91"/>
      <c r="B292" s="94"/>
      <c r="C292" s="33" t="s">
        <v>1</v>
      </c>
      <c r="D292" s="25"/>
      <c r="E292" s="9"/>
      <c r="F292" s="9"/>
      <c r="G292" s="9"/>
      <c r="H292" s="10"/>
    </row>
    <row r="293" spans="1:8" ht="31.5" x14ac:dyDescent="0.25">
      <c r="A293" s="92"/>
      <c r="B293" s="95"/>
      <c r="C293" s="57" t="s">
        <v>18</v>
      </c>
      <c r="D293" s="26"/>
      <c r="E293" s="11"/>
      <c r="F293" s="11"/>
      <c r="G293" s="11"/>
      <c r="H293" s="12"/>
    </row>
    <row r="294" spans="1:8" x14ac:dyDescent="0.25">
      <c r="A294" s="90" t="s">
        <v>56</v>
      </c>
      <c r="B294" s="93" t="s">
        <v>59</v>
      </c>
      <c r="C294" s="55" t="s">
        <v>6</v>
      </c>
      <c r="D294" s="24"/>
      <c r="E294" s="7"/>
      <c r="F294" s="7"/>
      <c r="G294" s="7"/>
      <c r="H294" s="8"/>
    </row>
    <row r="295" spans="1:8" x14ac:dyDescent="0.25">
      <c r="A295" s="91"/>
      <c r="B295" s="94"/>
      <c r="C295" s="33" t="s">
        <v>5</v>
      </c>
      <c r="D295" s="25"/>
      <c r="E295" s="9"/>
      <c r="F295" s="9"/>
      <c r="G295" s="9"/>
      <c r="H295" s="10"/>
    </row>
    <row r="296" spans="1:8" x14ac:dyDescent="0.25">
      <c r="A296" s="91"/>
      <c r="B296" s="94"/>
      <c r="C296" s="33" t="s">
        <v>4</v>
      </c>
      <c r="D296" s="25"/>
      <c r="E296" s="9"/>
      <c r="F296" s="9"/>
      <c r="G296" s="9"/>
      <c r="H296" s="10"/>
    </row>
    <row r="297" spans="1:8" x14ac:dyDescent="0.25">
      <c r="A297" s="91"/>
      <c r="B297" s="94"/>
      <c r="C297" s="33" t="s">
        <v>3</v>
      </c>
      <c r="D297" s="25"/>
      <c r="E297" s="9"/>
      <c r="F297" s="9"/>
      <c r="G297" s="9"/>
      <c r="H297" s="10"/>
    </row>
    <row r="298" spans="1:8" x14ac:dyDescent="0.25">
      <c r="A298" s="91"/>
      <c r="B298" s="94"/>
      <c r="C298" s="33" t="s">
        <v>2</v>
      </c>
      <c r="D298" s="25"/>
      <c r="E298" s="9"/>
      <c r="F298" s="9"/>
      <c r="G298" s="9"/>
      <c r="H298" s="10"/>
    </row>
    <row r="299" spans="1:8" x14ac:dyDescent="0.25">
      <c r="A299" s="91"/>
      <c r="B299" s="94"/>
      <c r="C299" s="33" t="s">
        <v>1</v>
      </c>
      <c r="D299" s="25"/>
      <c r="E299" s="9"/>
      <c r="F299" s="9"/>
      <c r="G299" s="9"/>
      <c r="H299" s="10"/>
    </row>
    <row r="300" spans="1:8" ht="31.5" x14ac:dyDescent="0.25">
      <c r="A300" s="92"/>
      <c r="B300" s="95"/>
      <c r="C300" s="57" t="s">
        <v>18</v>
      </c>
      <c r="D300" s="26"/>
      <c r="E300" s="11"/>
      <c r="F300" s="11"/>
      <c r="G300" s="11"/>
      <c r="H300" s="12"/>
    </row>
    <row r="301" spans="1:8" x14ac:dyDescent="0.25">
      <c r="A301" s="102" t="s">
        <v>60</v>
      </c>
      <c r="B301" s="99" t="s">
        <v>85</v>
      </c>
      <c r="C301" s="36" t="s">
        <v>6</v>
      </c>
      <c r="D301" s="21"/>
      <c r="E301" s="13">
        <f>E303</f>
        <v>414263.95767999999</v>
      </c>
      <c r="F301" s="13">
        <f t="shared" ref="F301:H301" si="80">F303</f>
        <v>167334.73767999999</v>
      </c>
      <c r="G301" s="13">
        <f t="shared" si="80"/>
        <v>123362.72</v>
      </c>
      <c r="H301" s="14">
        <f t="shared" si="80"/>
        <v>123566.5</v>
      </c>
    </row>
    <row r="302" spans="1:8" x14ac:dyDescent="0.25">
      <c r="A302" s="103"/>
      <c r="B302" s="100"/>
      <c r="C302" s="37" t="s">
        <v>5</v>
      </c>
      <c r="D302" s="22"/>
      <c r="E302" s="15"/>
      <c r="F302" s="15"/>
      <c r="G302" s="15"/>
      <c r="H302" s="16"/>
    </row>
    <row r="303" spans="1:8" x14ac:dyDescent="0.25">
      <c r="A303" s="103"/>
      <c r="B303" s="100"/>
      <c r="C303" s="37" t="s">
        <v>4</v>
      </c>
      <c r="D303" s="22">
        <v>820</v>
      </c>
      <c r="E303" s="15">
        <f>F303+G303+H303</f>
        <v>414263.95767999999</v>
      </c>
      <c r="F303" s="15">
        <f>F310+F317+F324</f>
        <v>167334.73767999999</v>
      </c>
      <c r="G303" s="15">
        <f t="shared" ref="G303:H303" si="81">G310+G317+G324</f>
        <v>123362.72</v>
      </c>
      <c r="H303" s="16">
        <f t="shared" si="81"/>
        <v>123566.5</v>
      </c>
    </row>
    <row r="304" spans="1:8" x14ac:dyDescent="0.25">
      <c r="A304" s="103"/>
      <c r="B304" s="100"/>
      <c r="C304" s="37" t="s">
        <v>3</v>
      </c>
      <c r="D304" s="22"/>
      <c r="E304" s="15"/>
      <c r="F304" s="15"/>
      <c r="G304" s="15"/>
      <c r="H304" s="16"/>
    </row>
    <row r="305" spans="1:8" x14ac:dyDescent="0.25">
      <c r="A305" s="103"/>
      <c r="B305" s="100"/>
      <c r="C305" s="37" t="s">
        <v>2</v>
      </c>
      <c r="D305" s="22"/>
      <c r="E305" s="9"/>
      <c r="F305" s="15"/>
      <c r="G305" s="15"/>
      <c r="H305" s="16"/>
    </row>
    <row r="306" spans="1:8" x14ac:dyDescent="0.25">
      <c r="A306" s="103"/>
      <c r="B306" s="100"/>
      <c r="C306" s="37" t="s">
        <v>1</v>
      </c>
      <c r="D306" s="22"/>
      <c r="E306" s="9"/>
      <c r="F306" s="15"/>
      <c r="G306" s="15"/>
      <c r="H306" s="16"/>
    </row>
    <row r="307" spans="1:8" ht="31.5" x14ac:dyDescent="0.25">
      <c r="A307" s="104"/>
      <c r="B307" s="101"/>
      <c r="C307" s="38" t="s">
        <v>18</v>
      </c>
      <c r="D307" s="23"/>
      <c r="E307" s="11"/>
      <c r="F307" s="17"/>
      <c r="G307" s="17"/>
      <c r="H307" s="18"/>
    </row>
    <row r="308" spans="1:8" x14ac:dyDescent="0.25">
      <c r="A308" s="90" t="s">
        <v>61</v>
      </c>
      <c r="B308" s="93" t="s">
        <v>64</v>
      </c>
      <c r="C308" s="55" t="s">
        <v>6</v>
      </c>
      <c r="D308" s="24"/>
      <c r="E308" s="7">
        <f>E310</f>
        <v>126482.61968</v>
      </c>
      <c r="F308" s="7">
        <f t="shared" ref="F308:H308" si="82">F310</f>
        <v>43565.419679999999</v>
      </c>
      <c r="G308" s="7">
        <f t="shared" si="82"/>
        <v>41458.6</v>
      </c>
      <c r="H308" s="8">
        <f t="shared" si="82"/>
        <v>41458.6</v>
      </c>
    </row>
    <row r="309" spans="1:8" x14ac:dyDescent="0.25">
      <c r="A309" s="91"/>
      <c r="B309" s="94"/>
      <c r="C309" s="33" t="s">
        <v>5</v>
      </c>
      <c r="D309" s="25"/>
      <c r="E309" s="9"/>
      <c r="F309" s="9"/>
      <c r="G309" s="9"/>
      <c r="H309" s="10"/>
    </row>
    <row r="310" spans="1:8" s="6" customFormat="1" x14ac:dyDescent="0.25">
      <c r="A310" s="91"/>
      <c r="B310" s="94"/>
      <c r="C310" s="33" t="s">
        <v>4</v>
      </c>
      <c r="D310" s="25">
        <v>820</v>
      </c>
      <c r="E310" s="9">
        <f>F310+G310+H310</f>
        <v>126482.61968</v>
      </c>
      <c r="F310" s="9">
        <v>43565.419679999999</v>
      </c>
      <c r="G310" s="9">
        <v>41458.6</v>
      </c>
      <c r="H310" s="10">
        <v>41458.6</v>
      </c>
    </row>
    <row r="311" spans="1:8" x14ac:dyDescent="0.25">
      <c r="A311" s="91"/>
      <c r="B311" s="94"/>
      <c r="C311" s="33" t="s">
        <v>3</v>
      </c>
      <c r="D311" s="25"/>
      <c r="E311" s="9"/>
      <c r="F311" s="9"/>
      <c r="G311" s="9"/>
      <c r="H311" s="10"/>
    </row>
    <row r="312" spans="1:8" x14ac:dyDescent="0.25">
      <c r="A312" s="91"/>
      <c r="B312" s="94"/>
      <c r="C312" s="33" t="s">
        <v>2</v>
      </c>
      <c r="D312" s="25"/>
      <c r="E312" s="9"/>
      <c r="F312" s="9"/>
      <c r="G312" s="9"/>
      <c r="H312" s="10"/>
    </row>
    <row r="313" spans="1:8" x14ac:dyDescent="0.25">
      <c r="A313" s="91"/>
      <c r="B313" s="94"/>
      <c r="C313" s="33" t="s">
        <v>1</v>
      </c>
      <c r="D313" s="25"/>
      <c r="E313" s="9"/>
      <c r="F313" s="9"/>
      <c r="G313" s="9"/>
      <c r="H313" s="10"/>
    </row>
    <row r="314" spans="1:8" ht="31.5" x14ac:dyDescent="0.25">
      <c r="A314" s="92"/>
      <c r="B314" s="95"/>
      <c r="C314" s="57" t="s">
        <v>18</v>
      </c>
      <c r="D314" s="26"/>
      <c r="E314" s="11"/>
      <c r="F314" s="11"/>
      <c r="G314" s="11"/>
      <c r="H314" s="12"/>
    </row>
    <row r="315" spans="1:8" x14ac:dyDescent="0.25">
      <c r="A315" s="90" t="s">
        <v>62</v>
      </c>
      <c r="B315" s="93" t="s">
        <v>66</v>
      </c>
      <c r="C315" s="55" t="s">
        <v>6</v>
      </c>
      <c r="D315" s="24"/>
      <c r="E315" s="7">
        <f>E317</f>
        <v>219846.33799999999</v>
      </c>
      <c r="F315" s="7">
        <f t="shared" ref="F315:H315" si="83">F317</f>
        <v>94234.317999999999</v>
      </c>
      <c r="G315" s="7">
        <f t="shared" si="83"/>
        <v>62704.12</v>
      </c>
      <c r="H315" s="8">
        <f t="shared" si="83"/>
        <v>62907.9</v>
      </c>
    </row>
    <row r="316" spans="1:8" x14ac:dyDescent="0.25">
      <c r="A316" s="91"/>
      <c r="B316" s="94"/>
      <c r="C316" s="33" t="s">
        <v>5</v>
      </c>
      <c r="D316" s="25"/>
      <c r="E316" s="9"/>
      <c r="F316" s="9"/>
      <c r="G316" s="9"/>
      <c r="H316" s="10"/>
    </row>
    <row r="317" spans="1:8" x14ac:dyDescent="0.25">
      <c r="A317" s="91"/>
      <c r="B317" s="94"/>
      <c r="C317" s="33" t="s">
        <v>4</v>
      </c>
      <c r="D317" s="25">
        <v>820</v>
      </c>
      <c r="E317" s="9">
        <f>F317+G317+H317</f>
        <v>219846.33799999999</v>
      </c>
      <c r="F317" s="9">
        <v>94234.317999999999</v>
      </c>
      <c r="G317" s="9">
        <v>62704.12</v>
      </c>
      <c r="H317" s="10">
        <v>62907.9</v>
      </c>
    </row>
    <row r="318" spans="1:8" x14ac:dyDescent="0.25">
      <c r="A318" s="91"/>
      <c r="B318" s="94"/>
      <c r="C318" s="33" t="s">
        <v>3</v>
      </c>
      <c r="D318" s="25"/>
      <c r="E318" s="9"/>
      <c r="F318" s="9"/>
      <c r="G318" s="9"/>
      <c r="H318" s="10"/>
    </row>
    <row r="319" spans="1:8" x14ac:dyDescent="0.25">
      <c r="A319" s="91"/>
      <c r="B319" s="94"/>
      <c r="C319" s="33" t="s">
        <v>2</v>
      </c>
      <c r="D319" s="25"/>
      <c r="E319" s="9"/>
      <c r="F319" s="9"/>
      <c r="G319" s="9"/>
      <c r="H319" s="10"/>
    </row>
    <row r="320" spans="1:8" x14ac:dyDescent="0.25">
      <c r="A320" s="91"/>
      <c r="B320" s="94"/>
      <c r="C320" s="33" t="s">
        <v>1</v>
      </c>
      <c r="D320" s="25"/>
      <c r="E320" s="9"/>
      <c r="F320" s="9"/>
      <c r="G320" s="9"/>
      <c r="H320" s="10"/>
    </row>
    <row r="321" spans="1:8" ht="31.5" x14ac:dyDescent="0.25">
      <c r="A321" s="92"/>
      <c r="B321" s="95"/>
      <c r="C321" s="57" t="s">
        <v>18</v>
      </c>
      <c r="D321" s="26"/>
      <c r="E321" s="11"/>
      <c r="F321" s="11"/>
      <c r="G321" s="11"/>
      <c r="H321" s="12"/>
    </row>
    <row r="322" spans="1:8" x14ac:dyDescent="0.25">
      <c r="A322" s="90" t="s">
        <v>63</v>
      </c>
      <c r="B322" s="93" t="s">
        <v>65</v>
      </c>
      <c r="C322" s="55" t="s">
        <v>6</v>
      </c>
      <c r="D322" s="24"/>
      <c r="E322" s="7">
        <f>E324</f>
        <v>67935</v>
      </c>
      <c r="F322" s="7">
        <f t="shared" ref="F322:H322" si="84">F324</f>
        <v>29535</v>
      </c>
      <c r="G322" s="7">
        <f t="shared" si="84"/>
        <v>19200</v>
      </c>
      <c r="H322" s="8">
        <f t="shared" si="84"/>
        <v>19200</v>
      </c>
    </row>
    <row r="323" spans="1:8" x14ac:dyDescent="0.25">
      <c r="A323" s="91"/>
      <c r="B323" s="94"/>
      <c r="C323" s="33" t="s">
        <v>5</v>
      </c>
      <c r="D323" s="25"/>
      <c r="E323" s="9"/>
      <c r="F323" s="9"/>
      <c r="G323" s="9"/>
      <c r="H323" s="10"/>
    </row>
    <row r="324" spans="1:8" x14ac:dyDescent="0.25">
      <c r="A324" s="91"/>
      <c r="B324" s="94"/>
      <c r="C324" s="33" t="s">
        <v>4</v>
      </c>
      <c r="D324" s="25">
        <v>820</v>
      </c>
      <c r="E324" s="9">
        <f>F324+G324+H324</f>
        <v>67935</v>
      </c>
      <c r="F324" s="9">
        <v>29535</v>
      </c>
      <c r="G324" s="9">
        <v>19200</v>
      </c>
      <c r="H324" s="10">
        <v>19200</v>
      </c>
    </row>
    <row r="325" spans="1:8" x14ac:dyDescent="0.25">
      <c r="A325" s="91"/>
      <c r="B325" s="94"/>
      <c r="C325" s="33" t="s">
        <v>3</v>
      </c>
      <c r="D325" s="25"/>
      <c r="E325" s="9"/>
      <c r="F325" s="9"/>
      <c r="G325" s="9"/>
      <c r="H325" s="10"/>
    </row>
    <row r="326" spans="1:8" x14ac:dyDescent="0.25">
      <c r="A326" s="91"/>
      <c r="B326" s="94"/>
      <c r="C326" s="33" t="s">
        <v>2</v>
      </c>
      <c r="D326" s="25"/>
      <c r="E326" s="9"/>
      <c r="F326" s="9"/>
      <c r="G326" s="9"/>
      <c r="H326" s="10"/>
    </row>
    <row r="327" spans="1:8" x14ac:dyDescent="0.25">
      <c r="A327" s="91"/>
      <c r="B327" s="94"/>
      <c r="C327" s="33" t="s">
        <v>1</v>
      </c>
      <c r="D327" s="25"/>
      <c r="E327" s="9"/>
      <c r="F327" s="9"/>
      <c r="G327" s="9"/>
      <c r="H327" s="10"/>
    </row>
    <row r="328" spans="1:8" ht="31.5" x14ac:dyDescent="0.25">
      <c r="A328" s="92"/>
      <c r="B328" s="95"/>
      <c r="C328" s="57" t="s">
        <v>18</v>
      </c>
      <c r="D328" s="26"/>
      <c r="E328" s="11"/>
      <c r="F328" s="11"/>
      <c r="G328" s="11"/>
      <c r="H328" s="12"/>
    </row>
    <row r="329" spans="1:8" x14ac:dyDescent="0.25">
      <c r="H329" s="89" t="s">
        <v>89</v>
      </c>
    </row>
  </sheetData>
  <mergeCells count="79">
    <mergeCell ref="A86:A94"/>
    <mergeCell ref="B86:B94"/>
    <mergeCell ref="A95:A105"/>
    <mergeCell ref="B95:B105"/>
    <mergeCell ref="B134:B140"/>
    <mergeCell ref="A106:A114"/>
    <mergeCell ref="B106:B114"/>
    <mergeCell ref="A115:A121"/>
    <mergeCell ref="B115:B121"/>
    <mergeCell ref="A122:A133"/>
    <mergeCell ref="B122:B133"/>
    <mergeCell ref="A134:A140"/>
    <mergeCell ref="A4:H4"/>
    <mergeCell ref="B6:B7"/>
    <mergeCell ref="C6:C7"/>
    <mergeCell ref="E6:H6"/>
    <mergeCell ref="A57:A68"/>
    <mergeCell ref="B57:B68"/>
    <mergeCell ref="A6:A7"/>
    <mergeCell ref="A69:A85"/>
    <mergeCell ref="B69:B85"/>
    <mergeCell ref="B50:B56"/>
    <mergeCell ref="A38:A49"/>
    <mergeCell ref="B38:B49"/>
    <mergeCell ref="A50:A56"/>
    <mergeCell ref="A141:A147"/>
    <mergeCell ref="B141:B147"/>
    <mergeCell ref="A148:A154"/>
    <mergeCell ref="A169:A175"/>
    <mergeCell ref="B169:B175"/>
    <mergeCell ref="A162:A168"/>
    <mergeCell ref="B162:B168"/>
    <mergeCell ref="B148:B154"/>
    <mergeCell ref="A155:A161"/>
    <mergeCell ref="B155:B161"/>
    <mergeCell ref="A176:A182"/>
    <mergeCell ref="B176:B182"/>
    <mergeCell ref="A204:A210"/>
    <mergeCell ref="B204:B210"/>
    <mergeCell ref="A211:A217"/>
    <mergeCell ref="B211:B217"/>
    <mergeCell ref="A197:A203"/>
    <mergeCell ref="B197:B203"/>
    <mergeCell ref="A190:A196"/>
    <mergeCell ref="B190:B196"/>
    <mergeCell ref="A183:A189"/>
    <mergeCell ref="B183:B189"/>
    <mergeCell ref="A218:A226"/>
    <mergeCell ref="B218:B226"/>
    <mergeCell ref="A227:A233"/>
    <mergeCell ref="B227:B233"/>
    <mergeCell ref="A234:A240"/>
    <mergeCell ref="B234:B240"/>
    <mergeCell ref="A241:A249"/>
    <mergeCell ref="B241:B249"/>
    <mergeCell ref="A287:A293"/>
    <mergeCell ref="B287:B293"/>
    <mergeCell ref="A250:A256"/>
    <mergeCell ref="B250:B256"/>
    <mergeCell ref="A257:A263"/>
    <mergeCell ref="B257:B263"/>
    <mergeCell ref="A264:A270"/>
    <mergeCell ref="B264:B270"/>
    <mergeCell ref="A315:A321"/>
    <mergeCell ref="B315:B321"/>
    <mergeCell ref="A322:A328"/>
    <mergeCell ref="B322:B328"/>
    <mergeCell ref="A9:A37"/>
    <mergeCell ref="B9:B37"/>
    <mergeCell ref="A294:A300"/>
    <mergeCell ref="B294:B300"/>
    <mergeCell ref="A301:A307"/>
    <mergeCell ref="B301:B307"/>
    <mergeCell ref="A308:A314"/>
    <mergeCell ref="B308:B314"/>
    <mergeCell ref="A271:A279"/>
    <mergeCell ref="B271:B279"/>
    <mergeCell ref="A280:A286"/>
    <mergeCell ref="B280:B286"/>
  </mergeCells>
  <pageMargins left="0.39370078740157483" right="0.39370078740157483" top="1.1811023622047245" bottom="0.39370078740157483" header="0" footer="0"/>
  <pageSetup paperSize="9" scale="80" fitToHeight="0" orientation="landscape" r:id="rId1"/>
  <headerFooter alignWithMargins="0"/>
  <rowBreaks count="9" manualBreakCount="9">
    <brk id="63" max="7" man="1"/>
    <brk id="94" max="7" man="1"/>
    <brk id="132" max="7" man="1"/>
    <brk id="161" max="7" man="1"/>
    <brk id="189" max="7" man="1"/>
    <brk id="217" max="7" man="1"/>
    <brk id="249" max="7" man="1"/>
    <brk id="279" max="7" man="1"/>
    <brk id="307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4</vt:lpstr>
      <vt:lpstr>Лист1</vt:lpstr>
      <vt:lpstr>'Приложение 4'!Заголовки_для_печати</vt:lpstr>
      <vt:lpstr>'Приложение 4'!Область_печати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Егоров Антон Витальевич</dc:creator>
  <cp:lastModifiedBy>Симакова Юлия Андреевна</cp:lastModifiedBy>
  <cp:lastPrinted>2021-12-09T03:13:46Z</cp:lastPrinted>
  <dcterms:created xsi:type="dcterms:W3CDTF">2013-08-27T06:47:57Z</dcterms:created>
  <dcterms:modified xsi:type="dcterms:W3CDTF">2022-07-05T05:21:58Z</dcterms:modified>
</cp:coreProperties>
</file>